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SBG\Desktop\SummerLake\"/>
    </mc:Choice>
  </mc:AlternateContent>
  <bookViews>
    <workbookView xWindow="0" yWindow="90" windowWidth="19155" windowHeight="12330" activeTab="1"/>
  </bookViews>
  <sheets>
    <sheet name="Project Review Steps" sheetId="6" r:id="rId1"/>
    <sheet name="Conclusion Table" sheetId="1" r:id="rId2"/>
    <sheet name="Resources" sheetId="4" state="hidden" r:id="rId3"/>
    <sheet name="ConclusionDetermination" sheetId="5" state="hidden" r:id="rId4"/>
  </sheets>
  <definedNames>
    <definedName name="AnadFish">#REF!</definedName>
    <definedName name="ColdWaterTrout">#REF!</definedName>
    <definedName name="ConclusionList">#REF!</definedName>
    <definedName name="CriticalHab">#REF!</definedName>
    <definedName name="CriticalHabitat">Resources!$H$2:$H$9</definedName>
    <definedName name="DropdownList">Resources!$D$2:$D$69</definedName>
    <definedName name="DropList">Resources!$D$2:$D$196</definedName>
    <definedName name="EADConclusions">ConclusionDetermination!$D$2:$D$5</definedName>
    <definedName name="EagleConcentration">ConclusionDetermination!$G$2:$G$3</definedName>
    <definedName name="EagleNests">ConclusionDetermination!$D$2:$D$3</definedName>
    <definedName name="Eagles">#REF!</definedName>
    <definedName name="EFH">#REF!</definedName>
    <definedName name="HabandRefuseSurv">#REF!</definedName>
    <definedName name="HABandSPECpres">#REF!</definedName>
    <definedName name="HabitatAsses">Resources!$J$2:$J$3</definedName>
    <definedName name="HabitatNoSpecies">#REF!</definedName>
    <definedName name="MigBirds">#REF!</definedName>
    <definedName name="NoHabitatPresent">#REF!</definedName>
    <definedName name="NoSpeciesPresent">#REF!</definedName>
    <definedName name="ResourceList">Resources!$A$3:$A$69</definedName>
    <definedName name="Resources">Resources!$A$1:$F$69</definedName>
    <definedName name="SAV">#REF!</definedName>
    <definedName name="Section7Conclusions">ConclusionDetermination!$A$2:$A$10</definedName>
    <definedName name="SpeciesList">Resources!$A$2:$A$69</definedName>
  </definedNames>
  <calcPr calcId="152511"/>
</workbook>
</file>

<file path=xl/calcChain.xml><?xml version="1.0" encoding="utf-8"?>
<calcChain xmlns="http://schemas.openxmlformats.org/spreadsheetml/2006/main">
  <c r="D34" i="4" l="1"/>
  <c r="D59" i="4"/>
  <c r="D58" i="4"/>
  <c r="D42" i="4"/>
  <c r="D21" i="4"/>
  <c r="D49" i="4"/>
  <c r="C17" i="1"/>
  <c r="C8" i="1"/>
  <c r="D7" i="1"/>
  <c r="C6" i="1"/>
  <c r="C7" i="1"/>
  <c r="C10" i="1"/>
  <c r="C12" i="1"/>
  <c r="C11" i="1"/>
  <c r="C9" i="1"/>
  <c r="B4" i="4"/>
  <c r="D4" i="4" s="1"/>
  <c r="C15" i="1"/>
  <c r="C14" i="1"/>
  <c r="D8" i="1"/>
  <c r="D33" i="4"/>
  <c r="D12" i="1"/>
  <c r="D11" i="1"/>
  <c r="D10" i="1"/>
  <c r="D9" i="1"/>
  <c r="D2" i="4"/>
  <c r="B3" i="4"/>
  <c r="D3" i="4" s="1"/>
  <c r="B5" i="4"/>
  <c r="D5" i="4" s="1"/>
  <c r="B6" i="4"/>
  <c r="D6" i="4" s="1"/>
  <c r="B7" i="4"/>
  <c r="D7" i="4" s="1"/>
  <c r="B8" i="4"/>
  <c r="D8" i="4" s="1"/>
  <c r="B9" i="4"/>
  <c r="D9" i="4" s="1"/>
  <c r="B10" i="4"/>
  <c r="D10" i="4" s="1"/>
  <c r="B11" i="4"/>
  <c r="D11" i="4" s="1"/>
  <c r="B12" i="4"/>
  <c r="D12" i="4" s="1"/>
  <c r="B13" i="4"/>
  <c r="D13" i="4" s="1"/>
  <c r="B14" i="4"/>
  <c r="D14" i="4" s="1"/>
  <c r="B15" i="4"/>
  <c r="D15" i="4" s="1"/>
  <c r="B16" i="4"/>
  <c r="D16" i="4" s="1"/>
  <c r="B17" i="4"/>
  <c r="D17" i="4" s="1"/>
  <c r="B18" i="4"/>
  <c r="D18" i="4" s="1"/>
  <c r="B19" i="4"/>
  <c r="D19" i="4" s="1"/>
  <c r="B20" i="4"/>
  <c r="D20" i="4" s="1"/>
  <c r="B22" i="4"/>
  <c r="D22" i="4" s="1"/>
  <c r="B23" i="4"/>
  <c r="D23" i="4" s="1"/>
  <c r="B24" i="4"/>
  <c r="D24" i="4" s="1"/>
  <c r="B25" i="4"/>
  <c r="D25" i="4" s="1"/>
  <c r="B26" i="4"/>
  <c r="D26" i="4" s="1"/>
  <c r="B27" i="4"/>
  <c r="D27" i="4" s="1"/>
  <c r="B28" i="4"/>
  <c r="D28" i="4" s="1"/>
  <c r="B29" i="4"/>
  <c r="D29" i="4" s="1"/>
  <c r="B30" i="4"/>
  <c r="D30" i="4" s="1"/>
  <c r="B31" i="4"/>
  <c r="D31" i="4" s="1"/>
  <c r="B32" i="4"/>
  <c r="D32" i="4" s="1"/>
  <c r="B35" i="4"/>
  <c r="D35" i="4" s="1"/>
  <c r="B36" i="4"/>
  <c r="D36" i="4" s="1"/>
  <c r="B37" i="4"/>
  <c r="D37" i="4" s="1"/>
  <c r="B38" i="4"/>
  <c r="D38" i="4" s="1"/>
  <c r="B39" i="4"/>
  <c r="D39" i="4" s="1"/>
  <c r="B40" i="4"/>
  <c r="D40" i="4" s="1"/>
  <c r="B41" i="4"/>
  <c r="D41" i="4" s="1"/>
  <c r="B43" i="4"/>
  <c r="D43" i="4" s="1"/>
  <c r="B44" i="4"/>
  <c r="D44" i="4" s="1"/>
  <c r="B45" i="4"/>
  <c r="D45" i="4" s="1"/>
  <c r="B46" i="4"/>
  <c r="D46" i="4" s="1"/>
  <c r="B47" i="4"/>
  <c r="D47" i="4" s="1"/>
  <c r="B48" i="4"/>
  <c r="D48" i="4" s="1"/>
  <c r="B50" i="4"/>
  <c r="D50" i="4" s="1"/>
  <c r="B51" i="4"/>
  <c r="D51" i="4" s="1"/>
  <c r="B52" i="4"/>
  <c r="D52" i="4" s="1"/>
  <c r="B53" i="4"/>
  <c r="D53" i="4" s="1"/>
  <c r="B54" i="4"/>
  <c r="D54" i="4" s="1"/>
  <c r="B55" i="4"/>
  <c r="D55" i="4" s="1"/>
  <c r="B56" i="4"/>
  <c r="D56" i="4" s="1"/>
  <c r="B57" i="4"/>
  <c r="D57" i="4" s="1"/>
  <c r="B60" i="4"/>
  <c r="D60" i="4" s="1"/>
  <c r="B61" i="4"/>
  <c r="D61" i="4" s="1"/>
  <c r="B62" i="4"/>
  <c r="D62" i="4" s="1"/>
  <c r="B63" i="4"/>
  <c r="D63" i="4" s="1"/>
  <c r="B64" i="4"/>
  <c r="D64" i="4" s="1"/>
  <c r="B65" i="4"/>
  <c r="D65" i="4" s="1"/>
  <c r="B66" i="4"/>
  <c r="D66" i="4" s="1"/>
  <c r="B67" i="4"/>
  <c r="D67" i="4" s="1"/>
  <c r="B68" i="4"/>
  <c r="D68" i="4" s="1"/>
  <c r="B69" i="4"/>
  <c r="D69" i="4" s="1"/>
</calcChain>
</file>

<file path=xl/sharedStrings.xml><?xml version="1.0" encoding="utf-8"?>
<sst xmlns="http://schemas.openxmlformats.org/spreadsheetml/2006/main" count="348" uniqueCount="261">
  <si>
    <t>Species / Resource Name</t>
  </si>
  <si>
    <t>Conclusion</t>
  </si>
  <si>
    <t>ESA Section 7 / Eagle Act Determination</t>
  </si>
  <si>
    <t>Notes / Determination</t>
  </si>
  <si>
    <t>Scientific Name</t>
  </si>
  <si>
    <t>Status</t>
  </si>
  <si>
    <t>Habitat</t>
  </si>
  <si>
    <t>Green blossom (pearlymussel)</t>
  </si>
  <si>
    <t>Epioblasma torulosa gubernaculum</t>
  </si>
  <si>
    <t>Endangered</t>
  </si>
  <si>
    <t>American chaffseed</t>
  </si>
  <si>
    <t>Schwalbea americana</t>
  </si>
  <si>
    <t>Quadrula sparsa</t>
  </si>
  <si>
    <t>Birdwing pearlymussel</t>
  </si>
  <si>
    <t>Conradilla caelata</t>
  </si>
  <si>
    <t>Cracking pearlymussel</t>
  </si>
  <si>
    <t>Hemistena lata</t>
  </si>
  <si>
    <t>Cumberland bean (pearlymussel)</t>
  </si>
  <si>
    <t>Villosa trabalis</t>
  </si>
  <si>
    <t>Cumberland monkeyface (pearlymussel)</t>
  </si>
  <si>
    <t>Quadrula intermedia</t>
  </si>
  <si>
    <t>Cumberlandian combshell</t>
  </si>
  <si>
    <t>Epioblasma brevidens</t>
  </si>
  <si>
    <t>Delmarva Peninsula fox squirrel</t>
  </si>
  <si>
    <t>Sciurus niger cinereus</t>
  </si>
  <si>
    <t>Dromedary pearlymussel</t>
  </si>
  <si>
    <t>Dromus dromas</t>
  </si>
  <si>
    <t>Duskytail darter</t>
  </si>
  <si>
    <t>Etheostoma percnurum</t>
  </si>
  <si>
    <t>Dwarf wedgemussel</t>
  </si>
  <si>
    <t>Alasmidonta heterodon</t>
  </si>
  <si>
    <t>Eastern prairie fringed orchid</t>
  </si>
  <si>
    <t>Platanthera leucophaea</t>
  </si>
  <si>
    <t>Threatened</t>
  </si>
  <si>
    <t>Fanshell</t>
  </si>
  <si>
    <t>Cyprogenia stegaria</t>
  </si>
  <si>
    <t>Finback whale</t>
  </si>
  <si>
    <t>Balaenoptera physalus</t>
  </si>
  <si>
    <t>Finerayed pigtoe</t>
  </si>
  <si>
    <t>Fusconaia cuneolus</t>
  </si>
  <si>
    <t>Green sea turtle</t>
  </si>
  <si>
    <t>Chelonia mydas</t>
  </si>
  <si>
    <t>Grey bat</t>
  </si>
  <si>
    <t>Myotis grisescens</t>
  </si>
  <si>
    <t>Hawksbill sea turtle</t>
  </si>
  <si>
    <t>Eretmochelys imbricata</t>
  </si>
  <si>
    <t>Humpback whale</t>
  </si>
  <si>
    <t>Megaptera novaeangliae</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</si>
  <si>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</si>
  <si>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</si>
  <si>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</si>
  <si>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</si>
  <si>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</si>
  <si>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</si>
  <si>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</si>
  <si>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</si>
  <si>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</si>
  <si>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</si>
  <si>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Littlewing pearlymussel</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</si>
  <si>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</si>
  <si>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</si>
  <si>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</si>
  <si>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</si>
  <si>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</si>
  <si>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</si>
  <si>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</si>
  <si>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</si>
  <si>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</si>
  <si>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</si>
  <si>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</si>
  <si>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</si>
  <si>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</si>
  <si>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</si>
  <si>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</si>
  <si>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</si>
  <si>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</si>
  <si>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</si>
  <si>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</si>
  <si>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</si>
  <si>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</si>
  <si>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</si>
  <si>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</si>
  <si>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</si>
  <si>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</si>
  <si>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</si>
  <si>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</si>
  <si>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</si>
  <si>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</si>
  <si>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</si>
  <si>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</si>
  <si>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</si>
  <si>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</si>
  <si>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</si>
  <si>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</si>
  <si>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</si>
  <si>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</si>
  <si>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</si>
  <si>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</si>
  <si>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</si>
  <si>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</si>
  <si>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</si>
  <si>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</si>
  <si>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</si>
  <si>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</si>
  <si>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</si>
  <si>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</si>
  <si>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</si>
  <si>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</si>
  <si>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</si>
  <si>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"Swamp Pink occurs in a variety of wetland habitats. These include Atlantic white-cedar swamps; Blue Ridge swamps; swampy forested wetlands which border small streams; meadows, and spring seepage areas. The plant requires habitat which is saturated, but not flooded, with water. Swamp Pink is commonly associated with evergreen trees such as Atlantic white-cedar; pitch pine; American larch; and black spruce. The species appears to be somewhat shade tolerant and to need enough canopy to minimize competition with other more aggressive species. 
Swamp pink is found on the east coast in wetlands with closed canopies including Atlantic white cedar swamps, deciduous swamps, and mixed hardwood/evergreen swamps. It is often found and thrives at stream sources with the abundant and moving water found in such places."</t>
  </si>
  <si>
    <t>Tan riffleshell</t>
  </si>
  <si>
    <t>Epioblasma florentina walkeri (=E. walkeri)</t>
  </si>
  <si>
    <t>Virginia big-eared bat</t>
  </si>
  <si>
    <t>Corynorhinus (=Plecotus) townsendii virginianus</t>
  </si>
  <si>
    <t>Virginia fringed mountain snail</t>
  </si>
  <si>
    <t>Polygyriscus virginianus</t>
  </si>
  <si>
    <t>Virginia northern flying squirrel</t>
  </si>
  <si>
    <t>Glaucomys sabrinus fuscus</t>
  </si>
  <si>
    <t>Virginia round-leaf birch</t>
  </si>
  <si>
    <t>Betula uber</t>
  </si>
  <si>
    <t>Virginia Sneezeweed</t>
  </si>
  <si>
    <t>Helenium virginicum</t>
  </si>
  <si>
    <t>Virginia spiraea</t>
  </si>
  <si>
    <t>Spiraea virginiana</t>
  </si>
  <si>
    <t>Yellowfin madtom</t>
  </si>
  <si>
    <t>Noturus flavipinnis</t>
  </si>
  <si>
    <t>"The Appalachian monkeyface typically occurs in shallow shoal and riffle areas in free-flowing streams of moderate gradient.  Substrate preferences include firm rubble, gravel and sand and the species most often remains buried with only siphons visible."</t>
  </si>
  <si>
    <t>"Schwalbea americana occurs in acidic, sandy or peaty soils in open pine flatwoods, longleaf pine/oak sandhills, streamhead pocosins, pitch pine lowland forests, seepage bogs, palustrine pine savannahs, in ecotonal areas between peaty wetlands and xeric sandy soils.
Associated plant communities are typically species-rich, and dominated by grasses and sedges. Plant genera reported to occur with Schwalbea americana in the Southeast include grass species of Andropogon, Aristida, Panicum, and Paspalum; sedge species of Carex, Dichromena, Fimbristylis, Rhynchospora, Scleria; monocot species of Aletris, Calopogon, Eriocaulon, Juncus, Lachnocaulon, Xyris; and dicot species of Asclepias, Buchnera, Erigeron, Eryngium, Helenium, Heterotheca, Orbexilum, Phlox, and Polygala. In wetter habitats, species of Cliftonia, Gaylussacia, Ilex, Lyonia, Leucothoe, Myrica, and Vaccinium occur as associates."</t>
  </si>
  <si>
    <t>"The birdwing pearlymussel inhabits small to medium, low turbidity, cool‑water, high to moderate gradient streams in the Cumberland and Tennessee River basins (Bogan and Parmalee 1983).  The species is commonly found near riffles on sand and gravel substrates with firm rubble (USFWS 1984).  Individuals have been found in waters ranging from six to seven feet deep."</t>
  </si>
  <si>
    <t>"The cracking pearlymussel inhabits streams of moderate size on gravel riffles where it is often deeply buried in the substrate (Bogan and Parmalee 1983).  Substrate preferences include sand, gravel, and cobble in high velocity areas and mud and sand in slower moving waters."</t>
  </si>
  <si>
    <t>"Found in small creeks to deep rivers in stable habitat with substrates ranging from mixed sand, pebble and gravel, to clay and silty sand. In the southern portion of its range, it is often found buried under logs or root mats in shallow water, where in the northern portion of its range, it may be found in firm substrates of mixed sand, gravel or cobble, or embedded in clay banks in water depths of a few inches to greater than 20 feet."</t>
  </si>
  <si>
    <t>"The duskytail inhabits the edges of gently flowing, shallow pools, eddy areas, and slow runs in usually clear water of large creeks and moderately large rivers (33 to 264 feet). They are apparently discriminatory about preferred microhabitat types, being found over heterogenous mixtures of rock sizes from pea gravel, rubble/cobble, slabrock and boulder substrates (Starnes and Etnier 1980; Burkhead and Jenkins 1991; Layman 1991; and Rakes et al. 1992). According to Layman (1991) this fish is often found associated with detritus and is sometimes found on slightly silted substrates (Layman 1991; Burkhead and Jenkins 1991). However, Rakes et al. (1992) noted that the species is rarely found in heavily silted areas; and in areas where silt was present, the silt did not fill or obscure the spaces between the rocks."</t>
  </si>
  <si>
    <t>"The Cumberland bean inhabits small rivers and streams in fast riffles with gravel or sand and gravel substrate."</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</si>
  <si>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t>
  </si>
  <si>
    <r>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t>
    </r>
    <r>
      <rPr>
        <i/>
        <sz val="11"/>
        <color theme="1"/>
        <rFont val="Times New Roman"/>
        <family val="1"/>
      </rPr>
      <t>Epioblasma capsaeformis)</t>
    </r>
    <r>
      <rPr>
        <sz val="11"/>
        <color theme="1"/>
        <rFont val="Calibri"/>
        <family val="2"/>
        <scheme val="minor"/>
      </rPr>
      <t>.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r>
  </si>
  <si>
    <t>"Typical habitat in most of this orchid's midwestern range is wet tallgrass prairie; relict eastern populations mostly occur in "wet sedge meadows "(USFWS webpage). In Maine, its easternmost occurrence, the sphagnum bog microhabitat described by Brower (1977) is open with: "scattered groups of arborvitae, with a few young larch coming in. Neighboring plants are sedges, bog birch, shrubby cinquefoil, bog laurel, sheep laurel and other sphagnum bog plants. That portion of the big bog is quite wet, and with standing water at times...This orchid (grows) somewhat above the general bog in one of the somewhat elevated areas of mixed bushes." Suitable soils for these plants range from calcareous fine silt loam to coarse sand mineral soils, but in Maine consist of hydric organic soils of bogs or fens, of either acid or neutral pH (Bowles 1983)."</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</si>
  <si>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</si>
  <si>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</si>
  <si>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</si>
  <si>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r>
      <t xml:space="preserve">"Green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apparently have a strong nesting site fidelity and often make long distance migrations between feeding grounds and nesting beaches. Hatchlings have been observed to seek refuge and food in </t>
    </r>
    <r>
      <rPr>
        <i/>
        <sz val="11"/>
        <color theme="1"/>
        <rFont val="Arial"/>
        <family val="2"/>
      </rPr>
      <t>Sargassum</t>
    </r>
    <r>
      <rPr>
        <sz val="11"/>
        <color theme="1"/>
        <rFont val="Arial"/>
        <family val="2"/>
      </rPr>
      <t xml:space="preserve"> rafts."</t>
    </r>
  </si>
  <si>
    <t>"With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</si>
  <si>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</si>
  <si>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"Found in the sandhills/coastal plains communities of rocky, open woods, especially in slightly loamy, well-drained soils high in magnesium. Requires full sun. Some form of disturbance required to maintain open habitat. This was historically provided by fires, while today populations exist in areas that are periodically cleared or mown (i.e. roadsides, rights-of-way, field edges)."</t>
  </si>
  <si>
    <t>”Indiana bats hibernate during winter in caves or, occasionally, in abandoned mines. For hibernation, they require cool, humid caves with stable temperatures, under 50° F but above freezing. Very few caves within the range of the species have these conditions.
Hibernation is an adaptation for survival during the cold winter months when no insects are available for bats to eat. Bats must store energy in the form of fat before hibernating. During the six months of hibernation the stored fat is their only source of energy. If bats are disturbed or cave temperatures increase, more energy is needed and hibernating bats may starve.
After hibernation, Indiana bats migrate to their summer habitat in wooded areas where they usually roost under loose tree bark on dead or dying trees. During summer, males roost alone or in small groups, while females roost in larger groups of up to 100 bats or more. Indiana bats also forage in or along the edges of forested areas.”</t>
  </si>
  <si>
    <t>“Outside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</si>
  <si>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”The leatherback is the most pelagic of the sea turtles. Adult females require sandy nesting beaches backed with vegetation and sloped sufficiently so the crawl to dry sand is not too far. The preferred beaches have proximity to deep water and generally rough seas.“Outside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</si>
  <si>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"Perennial or near-perennial, free flowing headwater streams free of silt – 0.5 to 3 feet deep and 10 – 75 feet wide.  Bottom sediments are sand and cobble. Usually buried in the substrate near stagnant riffle-run flows.  Known in 10 streams: Craig Creek, Johns Creek, Dicks Creek, Patterson Creek (all in Craig and Botetourt Counties); Potts Creek in Craig and Alleghany Co; Mechums River and Moormans River and Rocky Run in Albemarle Co; Pedlar River in Amherst Co;Catawba Creek in Botetourt Co. Hits (VDGIF) on the Cowpasture River, too."</t>
  </si>
  <si>
    <t>”This fresh water crustacean is found on the surfaces of small rocks and gravel in cave streams or similar habitat at spring upwellings. This isopod is highly susceptible to water quality and quantity changes.</t>
  </si>
  <si>
    <t>“The little-wing pearly mussel inhabits small to medium streams, with low-turbidity, cool-water, and high to moderate gradients.”</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</si>
  <si>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</si>
  <si>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r>
      <t xml:space="preserve">“The loggerhead is widely distributed within its range. It may be found hundreds of miles out to sea, as well as in inshore areas such as bays, lagoons, salt marshes, creeks, ship channels, and the mouths of large rivers. Coral reefs, rocky places, and ship wrecks are often used as feeding areas. Loggerheads nest on ocean beaches and occasionally on estuarine shorelines with suitable sand. Nests are typically made between the high tide line and the dune front. Most loggerhead hatchlings originating from U.S. beaches are believed to lead a pelagic existence in the North Atlantic gyre for an extended period of time, perhaps as long as 10 to 12 years, and are best known from the eastern Atlantic near the Azores and Madeira. Post-hatchlings have been found floating at sea in association with </t>
    </r>
    <r>
      <rPr>
        <i/>
        <sz val="11"/>
        <color rgb="FF000000"/>
        <rFont val="Calibri"/>
        <family val="2"/>
        <scheme val="minor"/>
      </rPr>
      <t>Sargassum</t>
    </r>
    <r>
      <rPr>
        <sz val="11"/>
        <color rgb="FF000000"/>
        <rFont val="Calibri"/>
        <family val="2"/>
        <scheme val="minor"/>
      </rPr>
      <t xml:space="preserve"> rafts. Once they reach a certain size, these juvenile loggerheads begin recruiting to coastal areas in the western Atlantic where they become benthic feeders in lagoons, estuaries, bays, river mouths, and shallow coastal waters. These juveniles occupy coastal feeding grounds for a decade or more before maturing and making their first reproductive migration, the females returning to their natal beach to nest.”</t>
    </r>
  </si>
  <si>
    <t>”Broad sandy beaches provide the best habitat for these beetles. Adults live in the zone between the high tide line and the dunes; larvae inhabit burrows in the upper intertidal zone. Larvae require beaches that are at least 5 yd. wide with some sand above high tide mark. The northeastern beach tiger beetle has adapted to habitat that is often unstable because of storm erosion and other disturbances. Newly emerged adults may fly more than a mile to colonize another beach. Presence of the beetle is an indicator of a healthy beach.”</t>
  </si>
  <si>
    <t>“This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</si>
  <si>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r>
      <t>“Oyster mussels typically occur in sand and gravel substrate in streams ranging from medium‑sized creeks to large rivers (Gordon 1991; Parmalee and Bogan 1998). They apparently prefer shallow riffles and shoals and have been found associated with water willow (</t>
    </r>
    <r>
      <rPr>
        <i/>
        <sz val="11"/>
        <color theme="1"/>
        <rFont val="Calibri"/>
        <family val="2"/>
        <scheme val="minor"/>
      </rPr>
      <t>Justicia americana</t>
    </r>
    <r>
      <rPr>
        <sz val="11"/>
        <color theme="1"/>
        <rFont val="Calibri"/>
        <family val="2"/>
        <scheme val="minor"/>
      </rPr>
      <t>) beds (Ortmann 1924; Gordon 1991; Parmalee and Bogan 1998).  Oyster mussels have been found in areas with coarse sand to boulder substratum and in pockets of gravel between bedrock ledges in areas of swift current (Neves 1991).”</t>
    </r>
  </si>
  <si>
    <t>“This plant is found in pockets of shallow soil on an outcrop of sandstone on a northwest-facing slope approximately 3,000 feet above sea level. The population is growing in a forest with a few pines. It appears to grow best in full sunlight, but can tolerate some shade.”</t>
  </si>
  <si>
    <t>“This mussel is found in mud and sand and in shallow riffles and shoals swept free of silt in major rivers and tributaries. This mussel buries itself in sand or gravel, with only the edge of its shell and its feeding siphons exposed.”</t>
  </si>
  <si>
    <t>“Piping plovers use wide, flat, open, sandy beaches with very little grass or other vegetation. Nesting territories often include small creeks or wetlands.”</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</si>
  <si>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</si>
  <si>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"The woodpecker occurs in open, mature pines forests of the southeastern United States. Cavity trees in VA are usually in loblolly pines that are 70-90 years of age. Cavities are also found in trees that are infected by a heart rot fungus that weakens the hardwood. They nest between late April and early June."</t>
  </si>
  <si>
    <t>"Found in perennial streams wider than 30 foot and deeper than ½ foot. Requires warm, clear water.  Substrate &lt; 25% silted and &lt;25% embedded, composed of pebble and gravel._x000D_ Known occurrences in Smith, Pigg, Roanoke, Nottoway, Goose Creek and Big Otter River watersheds."</t>
  </si>
  <si>
    <t>"Strictly a coastal species, this bird is usually observed foraging in nearshore surf. In the winter, the roseate tern is pelagic in its habits. Open sandy beaches isolated from human activity are optimal nesting habitat for the roseate tern. A variety of substrates, including pea gravel, open sand, overhanging rocks, and salt marshes are used. In the northeastern U.S., roseates nest on beaches, barrier islands, and offshore islands (FWS 1989). In extreme southern Florida, roseate terns typically nest on isolated islands, rubble islets, dredge-spoil, and rooftops (M. Robson, GFC, personal communication 1994, Smith 1996). Caribbean birds use a variety of substrates, including open sand and coral rubble, rocky cliffs, and low islands. Nesting sites may be densely vegetated or bare (J.Saliva, FWS, personal communication 1997). Varying amounts of debris and vegetation may be present in the nesting area. _x000D_
_x000D_
Roseate terns sometimes nest on open sand with minimal vegetative cover in much of the tropics, as on the Great Barrier Reef, Australia (Hulsman 1977). They occasionally do this in the northeast, but some cover (e.g., rocks, crevices, vegetation, old tires) seems to be preferred (Spendelow 1982, Burger and_x000D_ Gochfeld 1988a). Artificial structures have been used as well; at least three rooftops in the middle and lower Florida Keys have been exploited by nesting roseates in the past (P. Frank, GFC, personal communication 1996, Smith 1996). "</t>
  </si>
  <si>
    <t>“This mussel is found in a wide variety of streams from large to small. It buries itself in bottoms of firmly packed sand or gravel with its feeding siphons exposed.”</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</si>
  <si>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</si>
  <si>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species is restricted to sandy ocean beaches, and its habitat consists of the sparsely vegetated zone between the high tide line and the toe of the primary dune. This is also the zone in which seed are deposited and accumulate following dispersal. Individuals are occasionally found on back dunes, exposed shoals, dune blowouts and bayside strands, although these occurrences tend to be small and temporary. Plants have also recently been found in beach replenishment areas. Additional plant species associated with this habitat include American beachgrass (Ammophila breviligulata), sea rocket (Cakile edentula), Russian thistle (Salsola kali), seaside spurge (Chamaesyce polygonifolia), seabeach sandwort (Honckenya peploides), seabeach knotweed (Polygonum glaucum), seabeach purslane (Sesuvium maritimum) and seabeach orach (Atriplex arenaria). However, A. pumilus is intolerant of competition, and generally only sea rocket occupies the specific zone where A. pumilus is predominantly found.”</t>
  </si>
  <si>
    <t>”Mid-Appalachian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</si>
  <si>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"This woodland salamander has no aquatic stage. It is generally found in forested conditions, where the presence of an overstory promotes surface moisture…_x000D_
_x000D_
Primarily nocturnal, this salamander spends its days in rock crevices or under other objects; its movements are restricted during droughts."</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</si>
  <si>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</si>
  <si>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</si>
  <si>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slender chub is found in warm, moderate to fast flowing, clear, shallow water. They are mainly restricted to major bars and shoals of fine to medium gravel but are usually found over pea-sized gravel. Occasionally, they can be found in slow runs.”</t>
  </si>
  <si>
    <t>"Small whorled pogonia is an herbaceous perennial orchid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t>
  </si>
  <si>
    <t>“The tan riffleshell inhabits sand and gravel substrates and is usually found in headwaters, riffles and shoals (Bogan and Parmalee 1983, NatureServe 2003).”</t>
  </si>
  <si>
    <t>“The non-migratory Virginia big-eared bat inhabits caves year-round. These caves are typically located in karst regions (landscape characterized by limestone caves and sinkholes) dominated by oak-hickory or beech-maple-hemlock forest.”</t>
  </si>
  <si>
    <t>“This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t>
  </si>
  <si>
    <t>”The Virginia northern flying squirrel uses tree cavities and leaf nests. Both nest types are lined with lichens, sedges, moss, or finely chewed bark. They are usually found in red spruce, Fraser fir, and northern hardwood forests with a moderate to thick evergreen understory. This squirrel will use nest boxes. All Virginia records for this species are at elevations above 3000 feet. Most occurrences have been recorded in moist forests with widely spaced mature trees and snags.”</t>
  </si>
  <si>
    <t>"Round-leaf birch requires exposed mineral soil under partially shaded conditions within 60 meters of multiple seed sources to reproduce itself."</t>
  </si>
  <si>
    <t>“This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t>
  </si>
  <si>
    <t>"Virginia spiraea occurs along rivers and streams and relies on periodic disturbances, such as high velocity scouring floods, which eliminate competition from trees and other woody vegetation. However, if the frequency and intensity of these floods is too great, the plant may become dislodged and wash downstream into less suitable habitat."</t>
  </si>
  <si>
    <t>“The yellowfin madtom occupies warm streams of small to moderate size (8 to 4O meters in width), with moderate gradient, and apparently clean water with little siltation. Nearly all specimens have been collected from the quiet sections of pools and backwaters. Several observations suggest that the spawning habitat may be in swifter current, with cleaner substrate than is occupied most of the year.”</t>
  </si>
  <si>
    <t>"During migration, humpbacks stay near the surface of the ocean._x000D_
_x000D_
While feeding and calving, humpbacks prefer shallow waters. During calving, humpbacks are usually found in the warmest waters available at that latitude. Calving grounds are commonly near offshore reef systems, islands, or continental shores._x000D_
_x000D_
Humpback feeding grounds are in cold, productive coastal waters. _x000D_
_x000D_
Humpback whales live in all major oceans from the equator to sub-polar latitudes._x000D_
_x000D_
In the western North Atlantic ocean, humpback whales feed during spring, summer, and fall over a range that encompasses the eastern coast of the United States (including the Gulf of Maine), the Gulf of St. Lawrence, Newfoundland/Labrador, and western Greenland. In winter, whales from the Gulf of Maine mate and calve primarily in the West Indies. Not all whales migrate to the West Indies every winter, and significant numbers of animals are found in mid- and high-latitude regions at this time."</t>
  </si>
  <si>
    <t>“Small-anthered bittercress is found in seepages, wet rock crevices, stream banks, sandbars, and wet woods along small streams, in fully to partially-shaded areas.”</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</si>
  <si>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</si>
  <si>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“Spotfin chubs inhabit clear water over gravel, boulders, and bedrock in large creeks and medium-sized rivers having moderate current. This fish is rarely seen over sand, and appears to avoid silty areas.”</t>
  </si>
  <si>
    <t>No species present</t>
  </si>
  <si>
    <t>Appalachian monkeyface</t>
  </si>
  <si>
    <t>Species/Resource Name</t>
  </si>
  <si>
    <t>Migratory Birds</t>
  </si>
  <si>
    <t>“Clear, fast-flowing streams with sand or gravel substrates”</t>
  </si>
  <si>
    <t>“Finback whales live in all oceans of the world. They are found mostly offshore and tend to be very nomadic. High latitudes and cold currents are favorite areas because food availability there is high.”</t>
  </si>
  <si>
    <t>Eagle Nests</t>
  </si>
  <si>
    <t>Eagle Concentration Areas</t>
  </si>
  <si>
    <t>Species Info / Habitat Description</t>
  </si>
  <si>
    <t>Possible Conclusions</t>
  </si>
  <si>
    <t>Species not present</t>
  </si>
  <si>
    <t>No suitable habitat present</t>
  </si>
  <si>
    <t>No criticle habitat present</t>
  </si>
  <si>
    <t>Suitable habitat present, species not present</t>
  </si>
  <si>
    <t>Species (listed/proposed) present</t>
  </si>
  <si>
    <t>Potential habitat present and no current survey conducted</t>
  </si>
  <si>
    <t xml:space="preserve">Critical habitat (listed/proposed) present </t>
  </si>
  <si>
    <t>Species present (canidate/species of concern only)</t>
  </si>
  <si>
    <t>No effect</t>
  </si>
  <si>
    <t>Not likely to adversely affect</t>
  </si>
  <si>
    <t>May adversely affect</t>
  </si>
  <si>
    <t>Recommend coordination with agency to developmeasures to avoid impacts</t>
  </si>
  <si>
    <t>ESA Section 7 Determination</t>
  </si>
  <si>
    <t>Unlikely to disturb nesting bald eagles</t>
  </si>
  <si>
    <t>May disturb nesting bald eagles</t>
  </si>
  <si>
    <t>Does intersect with bald eagle concentration area</t>
  </si>
  <si>
    <t>Eagle Act Determination</t>
  </si>
  <si>
    <t>No Eagle Act  permit required</t>
  </si>
  <si>
    <t>Eagle Act permit may be required</t>
  </si>
  <si>
    <t>N/A</t>
  </si>
  <si>
    <t>Does not intersect with bald eagle concentration area</t>
  </si>
  <si>
    <t>Critical Habitat</t>
  </si>
  <si>
    <t>Eagles (Haliaeetus leucocephalus)</t>
  </si>
  <si>
    <t>Other (other species not listed above or required coordination for NOAA, DCR, &amp; VDGIF)</t>
  </si>
  <si>
    <t>Lee County</t>
  </si>
  <si>
    <t>Scott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</si>
  <si>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</si>
  <si>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</si>
  <si>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</si>
  <si>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</si>
  <si>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</si>
  <si>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</si>
  <si>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</si>
  <si>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</si>
  <si>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</si>
  <si>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</si>
  <si>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</si>
  <si>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</si>
  <si>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</si>
  <si>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</si>
  <si>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</si>
  <si>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</si>
  <si>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</si>
  <si>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</si>
  <si>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</si>
  <si>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</si>
  <si>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(Aeschynomene virginica)</t>
  </si>
  <si>
    <t>"The joint-vetch occurs in fresh to slightly brackish tidal river systems, within the intertidal zone where populations are flooded twice daily. It typically occurs at the outer fringe of marshes or shores; its presence in marsh interiors may be a result of nutrient deficiencies, ice scouring, or muskrat herbivory. The sensitive joint-vetch is found in localities where plant diversity is high and annual species are prevalent. Bare to sparsely vegetated substrates appear to be a habitat feature of critical importance for establishment and growth of this species."</t>
  </si>
  <si>
    <t>Harperella</t>
  </si>
  <si>
    <t>(Ptilimnium nodosum)</t>
  </si>
  <si>
    <t>"Harperella typically occurs in two habitat types: (1) rocky or gravel shoals and margins of clear, swift-flowing stream sections; and (2) edges of intermittent pineland ponds in the coastal plain."</t>
  </si>
  <si>
    <t>Pink mucket (pearlymussel)</t>
  </si>
  <si>
    <t>Shiny pigtoe</t>
  </si>
  <si>
    <t>Rayed Bean</t>
  </si>
  <si>
    <t>(Villosa fabalis)</t>
  </si>
  <si>
    <t>"Generally, it lives in smaller, headwater creeks, but is sometimes found in large rivers and wave-washed areas of glacial lakes. The rayed bean prefers gravel or sand substrates, and is often found in and around roots of aquatic vegetation"</t>
  </si>
  <si>
    <t>Snuffbox mussel</t>
  </si>
  <si>
    <t>(Epioblasma triquetra)</t>
  </si>
  <si>
    <t>Snuffbox mussel "lives in small to medium-sized creeks in areas with a swift current, although it is also found in Lake Erie and some larger rivers."</t>
  </si>
  <si>
    <t>Spectaclecase (mussel)</t>
  </si>
  <si>
    <t>(Cumberlandia monodonta)</t>
  </si>
  <si>
    <t>"The spectaclecase is a freshwater mussel found in the Mississippi, Missouri, and Ohio River basins. Today, its range includes Alabama, Arkansas, Illinois, Iowa, Kentucky, Minnesota, Missouri, Tennessee, Virginia, West Virginia, and Wisconsin. With few exceptions, spectaclecase populations are highly fragmented and restricted to short stream reaches. "</t>
  </si>
  <si>
    <t xml:space="preserve">North Atlantic right Whale </t>
  </si>
  <si>
    <t>(Eubalaena glacialis)</t>
  </si>
  <si>
    <t>"Most known right whale nursery areas are in shallow, coastal waters. The International Whaling Commission   has identified four categories of right whale habitats:_x000D_
1.	Feeding - areas with copepod and krill densities that routinely elicit feeding behavior and are visited seasonally _x000D_
2.	Calving - areas routinely used for calving and neonatal nursing _x000D_
3.	Nursery - aggregation area(s) where nursing females feed and suckle _x000D_
4.	Breeding - locations where mating behavior leading to conception occurs; breeding areas are not known for any population _x000D_
Right whales have occurred historically in all the world's oceans from temperate to subpolar latitudes. They primarily occur in coastal or shelf waters, although movements over deep waters are known. For much of the year, their distribution is strongly correlated to the distribution of their prey. During winter, right whales occur in lower latitudes and coastal waters where calving takes place. However, the whereabouts of much of the population during winter remains unknown. Right whales migrate to higher latitudes during spring and summer."</t>
  </si>
  <si>
    <t>Northern Long Eared Bat</t>
  </si>
  <si>
    <t>Relying upon the findings of the 1/5/2016 Programmatic Biological Opinion for Final 4(d) Rule on the Northern Long-Eared bat and Activities Excepted from Take Prohibitions to Fulfill our project-specific section 7 responsibilities.</t>
  </si>
  <si>
    <t>Summerlake 2001-03702</t>
  </si>
  <si>
    <t xml:space="preserve">The site is mostly forested and generally surrounded by development.  Approximately 16 acres will be cleared.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</si>
</sst>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Times New Roman"/>
      <family val="1"/>
    </font>
    <font>
      <sz val="11"/>
      <color theme="1"/>
      <name val="Arial"/>
      <family val="2"/>
    </font>
    <font>
      <i/>
      <sz val="11"/>
      <color theme="1"/>
      <name val="Arial"/>
      <family val="2"/>
    </font>
    <font>
      <sz val="11"/>
      <color theme="1"/>
      <name val="Calibri"/>
      <family val="2"/>
    </font>
    <font>
      <sz val="11"/>
      <color rgb="FF000000"/>
      <name val="Calibri"/>
      <family val="2"/>
      <scheme val="minor"/>
    </font>
    <font>
      <i/>
      <sz val="11"/>
      <color rgb="FF000000"/>
      <name val="Calibri"/>
      <family val="2"/>
      <scheme val="minor"/>
    </font>
    <font>
      <sz val="10.5"/>
      <color theme="1"/>
      <name val="Calibri"/>
      <family val="2"/>
      <scheme val="minor"/>
    </font>
    <font>
      <b/>
      <sz val="11"/>
      <color theme="3"/>
      <name val="Calibri"/>
      <family val="2"/>
      <scheme val="minor"/>
    </font>
    <font>
      <b/>
      <sz val="11"/>
      <name val="Calibri"/>
      <family val="2"/>
      <scheme val="minor"/>
    </font>
    <font>
      <sz val="9"/>
      <color theme="1"/>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sz val="9"/>
      <name val="Calibri"/>
      <family val="2"/>
      <scheme val="minor"/>
    </font>
  </fonts>
  <fills count="3">
    <fill>
      <patternFill patternType="none"/>
    </fill>
    <fill>
      <patternFill patternType="gray125"/>
    </fill>
    <fill>
      <patternFill patternType="solid">
        <fgColor theme="0" tint="-0.24994659260841701"/>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11" fillId="0" borderId="0" applyNumberFormat="0" applyFill="0" applyBorder="0" applyAlignment="0" applyProtection="0"/>
    <xf numFmtId="0" fontId="17" fillId="0" borderId="0" applyNumberFormat="0" applyFill="0" applyBorder="0" applyAlignment="0" applyProtection="0">
      <alignment vertical="top"/>
      <protection locked="0"/>
    </xf>
  </cellStyleXfs>
  <cellXfs count="62">
    <xf numFmtId="0" fontId="0" fillId="0" borderId="0" xfId="0"/>
    <xf numFmtId="0" fontId="0" fillId="0" borderId="0" xfId="0" applyAlignment="1">
      <alignment horizontal="left"/>
    </xf>
    <xf numFmtId="0" fontId="3" fillId="0" borderId="0" xfId="0" applyFont="1" applyAlignment="1">
      <alignment horizontal="left"/>
    </xf>
    <xf numFmtId="0" fontId="3" fillId="0" borderId="0" xfId="0" applyFont="1"/>
    <xf numFmtId="0" fontId="0" fillId="0" borderId="0" xfId="0" applyFont="1" applyAlignment="1">
      <alignment horizontal="left"/>
    </xf>
    <xf numFmtId="0" fontId="0" fillId="0" borderId="0" xfId="0" applyAlignment="1">
      <alignment wrapText="1"/>
    </xf>
    <xf numFmtId="0" fontId="0" fillId="0" borderId="0" xfId="0" applyAlignment="1">
      <alignment horizontal="left" wrapText="1"/>
    </xf>
    <xf numFmtId="0" fontId="2" fillId="0" borderId="0" xfId="0" applyFont="1" applyAlignment="1">
      <alignment horizontal="center"/>
    </xf>
    <xf numFmtId="0" fontId="7" fillId="0" borderId="0" xfId="0" applyFont="1" applyAlignment="1">
      <alignment wrapText="1"/>
    </xf>
    <xf numFmtId="0" fontId="8" fillId="0" borderId="0" xfId="0" applyFont="1" applyAlignment="1">
      <alignment wrapText="1"/>
    </xf>
    <xf numFmtId="0" fontId="0" fillId="0" borderId="0" xfId="0" applyNumberFormat="1" applyAlignment="1">
      <alignment wrapText="1"/>
    </xf>
    <xf numFmtId="0" fontId="0" fillId="0" borderId="0" xfId="0" applyNumberFormat="1" applyFont="1" applyAlignment="1">
      <alignment wrapText="1"/>
    </xf>
    <xf numFmtId="0" fontId="0" fillId="0" borderId="0" xfId="0" applyFont="1" applyAlignment="1">
      <alignment horizontal="left" wrapText="1"/>
    </xf>
    <xf numFmtId="0" fontId="1" fillId="0" borderId="0" xfId="0" applyFont="1"/>
    <xf numFmtId="0" fontId="10"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2" fillId="2" borderId="2" xfId="0" applyFont="1" applyFill="1" applyBorder="1" applyAlignment="1">
      <alignment horizontal="center" wrapText="1"/>
    </xf>
    <xf numFmtId="0" fontId="12" fillId="2" borderId="2" xfId="1" applyFont="1" applyFill="1" applyBorder="1" applyAlignment="1">
      <alignment horizontal="center" wrapText="1"/>
    </xf>
    <xf numFmtId="0" fontId="13" fillId="0" borderId="1" xfId="0" applyFont="1" applyBorder="1" applyAlignment="1">
      <alignment wrapText="1"/>
    </xf>
    <xf numFmtId="0" fontId="2" fillId="0" borderId="1" xfId="0" applyFont="1" applyBorder="1"/>
    <xf numFmtId="0" fontId="0" fillId="0" borderId="1" xfId="0" applyBorder="1"/>
    <xf numFmtId="0" fontId="0" fillId="0" borderId="1" xfId="0" applyFont="1" applyBorder="1"/>
    <xf numFmtId="0" fontId="0" fillId="0" borderId="0" xfId="0" applyAlignment="1">
      <alignment horizontal="center"/>
    </xf>
    <xf numFmtId="0" fontId="13" fillId="0" borderId="1" xfId="0" applyFont="1" applyFill="1" applyBorder="1" applyAlignment="1">
      <alignment wrapText="1"/>
    </xf>
    <xf numFmtId="0" fontId="13" fillId="0" borderId="6" xfId="0" applyFont="1" applyFill="1" applyBorder="1" applyAlignment="1">
      <alignment wrapText="1"/>
    </xf>
    <xf numFmtId="0" fontId="2" fillId="2" borderId="3" xfId="0" applyFont="1" applyFill="1" applyBorder="1" applyAlignment="1">
      <alignment wrapText="1"/>
    </xf>
    <xf numFmtId="0" fontId="0" fillId="2" borderId="4" xfId="0" applyFill="1" applyBorder="1" applyAlignment="1">
      <alignment wrapText="1"/>
    </xf>
    <xf numFmtId="0" fontId="13" fillId="2" borderId="4" xfId="0" applyFont="1" applyFill="1" applyBorder="1" applyAlignment="1">
      <alignment wrapText="1"/>
    </xf>
    <xf numFmtId="0" fontId="10" fillId="2" borderId="4" xfId="0" applyFont="1" applyFill="1" applyBorder="1" applyAlignment="1">
      <alignment wrapText="1"/>
    </xf>
    <xf numFmtId="0" fontId="1" fillId="2" borderId="4" xfId="0" applyFont="1" applyFill="1" applyBorder="1" applyAlignment="1"/>
    <xf numFmtId="0" fontId="2" fillId="2" borderId="3" xfId="0" applyFont="1" applyFill="1" applyBorder="1" applyAlignment="1"/>
    <xf numFmtId="0" fontId="0" fillId="2" borderId="4" xfId="0" applyFill="1" applyBorder="1" applyAlignment="1"/>
    <xf numFmtId="0" fontId="13" fillId="2" borderId="4" xfId="0" applyFont="1" applyFill="1" applyBorder="1" applyAlignment="1"/>
    <xf numFmtId="0" fontId="10" fillId="2" borderId="4" xfId="0" applyFont="1" applyFill="1" applyBorder="1" applyAlignment="1"/>
    <xf numFmtId="0" fontId="17" fillId="0" borderId="0" xfId="2" applyAlignment="1" applyProtection="1"/>
    <xf numFmtId="0" fontId="0" fillId="0" borderId="0" xfId="0" applyAlignment="1">
      <alignment horizontal="left" indent="1"/>
    </xf>
    <xf numFmtId="0" fontId="16" fillId="0" borderId="0" xfId="0" applyFont="1"/>
    <xf numFmtId="0" fontId="18" fillId="0" borderId="0" xfId="0" applyFont="1" applyAlignment="1">
      <alignment horizontal="left"/>
    </xf>
    <xf numFmtId="0" fontId="13" fillId="0" borderId="1" xfId="0" applyFont="1" applyFill="1" applyBorder="1" applyAlignment="1" applyProtection="1">
      <alignment wrapText="1"/>
    </xf>
    <xf numFmtId="0" fontId="13" fillId="0" borderId="1" xfId="0" applyFont="1" applyBorder="1" applyAlignment="1" applyProtection="1">
      <alignment wrapText="1"/>
    </xf>
    <xf numFmtId="0" fontId="13" fillId="0" borderId="6" xfId="0" applyNumberFormat="1" applyFont="1" applyFill="1" applyBorder="1" applyAlignment="1" applyProtection="1">
      <alignment wrapText="1"/>
    </xf>
    <xf numFmtId="0" fontId="13" fillId="0" borderId="6" xfId="0" applyFont="1" applyFill="1" applyBorder="1" applyAlignment="1" applyProtection="1">
      <alignment wrapText="1"/>
    </xf>
    <xf numFmtId="0" fontId="13" fillId="0" borderId="0" xfId="0" applyFont="1" applyAlignment="1" applyProtection="1"/>
    <xf numFmtId="0" fontId="13" fillId="0" borderId="1" xfId="0" applyFont="1" applyBorder="1" applyAlignment="1" applyProtection="1"/>
    <xf numFmtId="0" fontId="13" fillId="0" borderId="1" xfId="0" applyNumberFormat="1" applyFont="1" applyFill="1" applyBorder="1" applyAlignment="1" applyProtection="1">
      <alignment wrapText="1"/>
    </xf>
    <xf numFmtId="0" fontId="0" fillId="0" borderId="0" xfId="0" applyAlignment="1">
      <alignment horizontal="left"/>
    </xf>
    <xf numFmtId="0" fontId="13" fillId="0" borderId="0" xfId="0" applyFont="1"/>
    <xf numFmtId="0" fontId="0" fillId="0" borderId="0" xfId="0" applyAlignment="1">
      <alignment horizontal="left"/>
    </xf>
    <xf numFmtId="0" fontId="19" fillId="0" borderId="1" xfId="1" applyFont="1" applyFill="1" applyBorder="1" applyAlignment="1">
      <alignment wrapText="1"/>
    </xf>
    <xf numFmtId="0" fontId="19" fillId="0" borderId="6" xfId="1" applyFont="1" applyFill="1" applyBorder="1" applyAlignment="1">
      <alignment wrapText="1"/>
    </xf>
    <xf numFmtId="0" fontId="0" fillId="2" borderId="5" xfId="0" applyFont="1" applyFill="1" applyBorder="1" applyAlignment="1">
      <alignment wrapText="1"/>
    </xf>
    <xf numFmtId="49" fontId="0" fillId="0" borderId="0" xfId="0" applyNumberFormat="1" applyAlignment="1">
      <alignment horizontal="left" wrapText="1"/>
    </xf>
    <xf numFmtId="0" fontId="5" fillId="0" borderId="0" xfId="0" applyFont="1"/>
    <xf numFmtId="0" fontId="8" fillId="0" borderId="0" xfId="0" applyNumberFormat="1" applyFont="1" applyAlignment="1">
      <alignment wrapText="1"/>
    </xf>
    <xf numFmtId="0" fontId="15" fillId="0" borderId="0" xfId="0" applyFont="1" applyAlignment="1">
      <alignment horizontal="left"/>
    </xf>
    <xf numFmtId="0" fontId="14"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4" fontId="0" fillId="0" borderId="0" xfId="0" applyNumberFormat="1" applyAlignment="1">
      <alignment horizontal="left"/>
    </xf>
    <xf numFmtId="0" fontId="2" fillId="2" borderId="3" xfId="0" applyFont="1" applyFill="1" applyBorder="1" applyAlignment="1">
      <alignment horizontal="left" wrapText="1"/>
    </xf>
    <xf numFmtId="0" fontId="2" fillId="2" borderId="4" xfId="0" applyFont="1" applyFill="1" applyBorder="1" applyAlignment="1">
      <alignment horizontal="left" wrapText="1"/>
    </xf>
  </cellXfs>
  <cellStyles count="3">
    <cellStyle name="Heading 4" xfId="1" builtinId="19"/>
    <cellStyle name="Hyperlink" xfId="2" builtinId="8"/>
    <cellStyle name="Normal" xfId="0" builtinId="0"/>
  </cellStyles>
  <dxfs count="12">
    <dxf>
      <font>
        <b/>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b val="0"/>
        <strike val="0"/>
        <outline val="0"/>
        <shadow val="0"/>
        <u val="none"/>
        <vertAlign val="baseline"/>
        <sz val="9"/>
        <color auto="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outline="0">
        <bottom style="double">
          <color auto="1"/>
        </bottom>
      </border>
    </dxf>
    <dxf>
      <font>
        <b/>
        <strike val="0"/>
        <outline val="0"/>
        <shadow val="0"/>
        <u val="none"/>
        <vertAlign val="baseline"/>
        <sz val="11"/>
        <name val="Calibri"/>
        <scheme val="minor"/>
      </font>
      <fill>
        <patternFill patternType="solid">
          <fgColor indexed="64"/>
          <bgColor theme="0" tint="-0.24994659260841701"/>
        </patternFill>
      </fill>
      <alignment horizontal="center" vertical="bottom" textRotation="0" wrapText="1" relative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5:E7" totalsRowShown="0" headerRowDxfId="11" dataDxfId="9" headerRowBorderDxfId="10" tableBorderDxfId="8" headerRowCellStyle="Heading 4" dataCellStyle="Heading 4">
  <autoFilter ref="A5:E7"/>
  <tableColumns count="5">
    <tableColumn id="1" name="Species/Resource Name" dataDxfId="7" totalsRowDxfId="6"/>
    <tableColumn id="2" name="Conclusion" dataDxfId="5" totalsRowDxfId="4"/>
    <tableColumn id="3" name="ESA Section 7 / Eagle Act Determination" dataDxfId="3">
      <calculatedColumnFormula>IF($B6&lt;&gt;"",INDEX(ConclusionDetermination!$B:$B,MATCH($B6, ConclusionDetermination!$A:$A,FALSE),1),"")</calculatedColumnFormula>
    </tableColumn>
    <tableColumn id="4" name="Species Info / Habitat Description" dataDxfId="2">
      <calculatedColumnFormula>IF($A6&lt;&gt;"",INDEX(Resources!$F:$F,MATCH($A6,Resources!$D:$D,FALSE),1),"")</calculatedColumnFormula>
    </tableColumn>
    <tableColumn id="5" name="Notes / Determination" dataDxfId="1" totalsRow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cos.fws.gov/speciesProfile/profile/speciesProfile.action?spcode=Q24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zoomScaleNormal="100" workbookViewId="0">
      <selection activeCell="A4" sqref="A4:S4"/>
    </sheetView>
  </sheetViews>
  <sheetFormatPr defaultRowHeight="15" x14ac:dyDescent="0.25"/>
  <cols>
    <col min="10" max="10" width="9.140625" customWidth="1"/>
  </cols>
  <sheetData>
    <row r="1" spans="1:19" ht="26.25" x14ac:dyDescent="0.4">
      <c r="A1" s="56" t="s">
        <v>225</v>
      </c>
      <c r="B1" s="56"/>
      <c r="C1" s="56"/>
      <c r="D1" s="56"/>
      <c r="E1" s="56"/>
      <c r="F1" s="56"/>
      <c r="G1" s="56"/>
      <c r="H1" s="56"/>
      <c r="I1" s="56"/>
      <c r="J1" s="56"/>
      <c r="K1" s="56"/>
      <c r="L1" s="56"/>
      <c r="M1" s="56"/>
      <c r="N1" s="56"/>
      <c r="O1" s="56"/>
      <c r="P1" s="56"/>
      <c r="Q1" s="56"/>
      <c r="R1" s="56"/>
      <c r="S1" s="56"/>
    </row>
    <row r="2" spans="1:19" ht="15.75" x14ac:dyDescent="0.25">
      <c r="A2" s="57" t="s">
        <v>235</v>
      </c>
      <c r="B2" s="57"/>
      <c r="C2" s="57"/>
      <c r="D2" s="57"/>
      <c r="E2" s="57"/>
      <c r="F2" s="57"/>
      <c r="G2" s="57"/>
      <c r="H2" s="57"/>
      <c r="I2" s="57"/>
      <c r="J2" s="57"/>
      <c r="K2" s="57"/>
      <c r="L2" s="57"/>
      <c r="M2" s="57"/>
      <c r="N2" s="57"/>
      <c r="O2" s="57"/>
      <c r="P2" s="57"/>
      <c r="Q2" s="57"/>
      <c r="R2" s="57"/>
      <c r="S2" s="57"/>
    </row>
    <row r="3" spans="1:19" ht="15.75" x14ac:dyDescent="0.25">
      <c r="A3" s="38"/>
      <c r="B3" s="38"/>
      <c r="C3" s="38"/>
      <c r="D3" s="38"/>
      <c r="E3" s="38"/>
      <c r="F3" s="38"/>
      <c r="G3" s="38"/>
      <c r="H3" s="38"/>
      <c r="I3" s="38"/>
      <c r="J3" s="38"/>
      <c r="K3" s="38"/>
      <c r="L3" s="38"/>
      <c r="M3" s="38"/>
      <c r="N3" s="38"/>
      <c r="O3" s="38"/>
      <c r="P3" s="38"/>
      <c r="Q3" s="38"/>
      <c r="R3" s="38"/>
      <c r="S3" s="38"/>
    </row>
    <row r="4" spans="1:19" ht="21" x14ac:dyDescent="0.35">
      <c r="A4" s="55" t="s">
        <v>226</v>
      </c>
      <c r="B4" s="55"/>
      <c r="C4" s="55"/>
      <c r="D4" s="55"/>
      <c r="E4" s="55"/>
      <c r="F4" s="55"/>
      <c r="G4" s="55"/>
      <c r="H4" s="55"/>
      <c r="I4" s="55"/>
      <c r="J4" s="55"/>
      <c r="K4" s="55"/>
      <c r="L4" s="55"/>
      <c r="M4" s="55"/>
      <c r="N4" s="55"/>
      <c r="O4" s="55"/>
      <c r="P4" s="55"/>
      <c r="Q4" s="55"/>
      <c r="R4" s="55"/>
      <c r="S4" s="55"/>
    </row>
    <row r="6" spans="1:19" ht="21" x14ac:dyDescent="0.35">
      <c r="A6" s="55" t="s">
        <v>227</v>
      </c>
      <c r="B6" s="55"/>
      <c r="C6" s="55"/>
      <c r="D6" s="55"/>
      <c r="E6" s="55"/>
      <c r="F6" s="55"/>
      <c r="G6" s="55"/>
      <c r="H6" s="55"/>
      <c r="I6" s="55"/>
      <c r="J6" s="55"/>
      <c r="K6" s="55"/>
      <c r="L6" s="55"/>
      <c r="M6" s="55"/>
      <c r="N6" s="55"/>
      <c r="O6" s="55"/>
      <c r="P6" s="55"/>
      <c r="Q6" s="55"/>
      <c r="R6" s="55"/>
      <c r="S6" s="55"/>
    </row>
    <row r="7" spans="1:19" x14ac:dyDescent="0.25">
      <c r="A7" s="35"/>
    </row>
    <row r="8" spans="1:19" x14ac:dyDescent="0.25">
      <c r="A8" s="36"/>
    </row>
    <row r="9" spans="1:19" x14ac:dyDescent="0.25">
      <c r="A9" s="36"/>
    </row>
    <row r="10" spans="1:19" x14ac:dyDescent="0.25">
      <c r="A10" s="36"/>
    </row>
    <row r="11" spans="1:19" x14ac:dyDescent="0.25">
      <c r="A11" s="36"/>
    </row>
    <row r="12" spans="1:19" x14ac:dyDescent="0.25">
      <c r="A12" s="37"/>
    </row>
    <row r="13" spans="1:19" x14ac:dyDescent="0.25">
      <c r="A13" s="37"/>
    </row>
    <row r="14" spans="1:19" x14ac:dyDescent="0.25">
      <c r="A14" s="37"/>
    </row>
    <row r="37" spans="1:19" ht="30" customHeight="1" x14ac:dyDescent="0.35">
      <c r="A37" s="55" t="s">
        <v>227</v>
      </c>
      <c r="B37" s="55"/>
      <c r="C37" s="55"/>
      <c r="D37" s="55"/>
      <c r="E37" s="55"/>
      <c r="F37" s="55"/>
      <c r="G37" s="55"/>
      <c r="H37" s="55"/>
      <c r="I37" s="55"/>
      <c r="J37" s="55"/>
      <c r="K37" s="55"/>
      <c r="L37" s="55"/>
      <c r="M37" s="55"/>
      <c r="N37" s="55"/>
      <c r="O37" s="55"/>
      <c r="P37" s="55"/>
      <c r="Q37" s="55"/>
      <c r="R37" s="55"/>
      <c r="S37" s="55"/>
    </row>
    <row r="70" spans="1:19" ht="21" customHeight="1" x14ac:dyDescent="0.25">
      <c r="A70" s="55" t="s">
        <v>228</v>
      </c>
      <c r="B70" s="55"/>
      <c r="C70" s="55"/>
      <c r="D70" s="55"/>
      <c r="E70" s="55"/>
      <c r="F70" s="55"/>
      <c r="G70" s="55"/>
      <c r="H70" s="55"/>
      <c r="I70" s="55"/>
      <c r="J70" s="55"/>
      <c r="K70" s="55"/>
      <c r="L70" s="55"/>
      <c r="M70" s="55"/>
      <c r="N70" s="55"/>
      <c r="O70" s="55"/>
      <c r="P70" s="55"/>
      <c r="Q70" s="55"/>
      <c r="R70" s="55"/>
      <c r="S70" s="55"/>
    </row>
    <row r="71" spans="1:19" x14ac:dyDescent="0.25">
      <c r="A71" s="55"/>
      <c r="B71" s="55"/>
      <c r="C71" s="55"/>
      <c r="D71" s="55"/>
      <c r="E71" s="55"/>
      <c r="F71" s="55"/>
      <c r="G71" s="55"/>
      <c r="H71" s="55"/>
      <c r="I71" s="55"/>
      <c r="J71" s="55"/>
      <c r="K71" s="55"/>
      <c r="L71" s="55"/>
      <c r="M71" s="55"/>
      <c r="N71" s="55"/>
      <c r="O71" s="55"/>
      <c r="P71" s="55"/>
      <c r="Q71" s="55"/>
      <c r="R71" s="55"/>
      <c r="S71" s="55"/>
    </row>
    <row r="104" spans="1:19" x14ac:dyDescent="0.25">
      <c r="A104" s="55" t="s">
        <v>229</v>
      </c>
      <c r="B104" s="55"/>
      <c r="C104" s="55"/>
      <c r="D104" s="55"/>
      <c r="E104" s="55"/>
      <c r="F104" s="55"/>
      <c r="G104" s="55"/>
      <c r="H104" s="55"/>
      <c r="I104" s="55"/>
      <c r="J104" s="55"/>
      <c r="K104" s="55"/>
      <c r="L104" s="55"/>
      <c r="M104" s="55"/>
      <c r="N104" s="55"/>
      <c r="O104" s="55"/>
      <c r="P104" s="55"/>
      <c r="Q104" s="55"/>
      <c r="R104" s="55"/>
      <c r="S104" s="55"/>
    </row>
    <row r="105" spans="1:19" ht="21" customHeight="1" x14ac:dyDescent="0.25">
      <c r="A105" s="55"/>
      <c r="B105" s="55"/>
      <c r="C105" s="55"/>
      <c r="D105" s="55"/>
      <c r="E105" s="55"/>
      <c r="F105" s="55"/>
      <c r="G105" s="55"/>
      <c r="H105" s="55"/>
      <c r="I105" s="55"/>
      <c r="J105" s="55"/>
      <c r="K105" s="55"/>
      <c r="L105" s="55"/>
      <c r="M105" s="55"/>
      <c r="N105" s="55"/>
      <c r="O105" s="55"/>
      <c r="P105" s="55"/>
      <c r="Q105" s="55"/>
      <c r="R105" s="55"/>
      <c r="S105" s="55"/>
    </row>
    <row r="138" spans="1:19" ht="21" customHeight="1" x14ac:dyDescent="0.25">
      <c r="A138" s="55" t="s">
        <v>230</v>
      </c>
      <c r="B138" s="55"/>
      <c r="C138" s="55"/>
      <c r="D138" s="55"/>
      <c r="E138" s="55"/>
      <c r="F138" s="55"/>
      <c r="G138" s="55"/>
      <c r="H138" s="55"/>
      <c r="I138" s="55"/>
      <c r="J138" s="55"/>
      <c r="K138" s="55"/>
      <c r="L138" s="55"/>
      <c r="M138" s="55"/>
      <c r="N138" s="55"/>
      <c r="O138" s="55"/>
      <c r="P138" s="55"/>
      <c r="Q138" s="55"/>
      <c r="R138" s="55"/>
      <c r="S138" s="55"/>
    </row>
    <row r="139" spans="1:19" x14ac:dyDescent="0.25">
      <c r="A139" s="55"/>
      <c r="B139" s="55"/>
      <c r="C139" s="55"/>
      <c r="D139" s="55"/>
      <c r="E139" s="55"/>
      <c r="F139" s="55"/>
      <c r="G139" s="55"/>
      <c r="H139" s="55"/>
      <c r="I139" s="55"/>
      <c r="J139" s="55"/>
      <c r="K139" s="55"/>
      <c r="L139" s="55"/>
      <c r="M139" s="55"/>
      <c r="N139" s="55"/>
      <c r="O139" s="55"/>
      <c r="P139" s="55"/>
      <c r="Q139" s="55"/>
      <c r="R139" s="55"/>
      <c r="S139" s="55"/>
    </row>
    <row r="172" spans="1:19" ht="29.25" customHeight="1" x14ac:dyDescent="0.35">
      <c r="A172" s="55" t="s">
        <v>231</v>
      </c>
      <c r="B172" s="55"/>
      <c r="C172" s="55"/>
      <c r="D172" s="55"/>
      <c r="E172" s="55"/>
      <c r="F172" s="55"/>
      <c r="G172" s="55"/>
      <c r="H172" s="55"/>
      <c r="I172" s="55"/>
      <c r="J172" s="55"/>
      <c r="K172" s="55"/>
      <c r="L172" s="55"/>
      <c r="M172" s="55"/>
      <c r="N172" s="55"/>
      <c r="O172" s="55"/>
      <c r="P172" s="55"/>
      <c r="Q172" s="55"/>
      <c r="R172" s="55"/>
      <c r="S172" s="55"/>
    </row>
    <row r="205" spans="1:19" ht="30.75" customHeight="1" x14ac:dyDescent="0.35">
      <c r="A205" s="55" t="s">
        <v>232</v>
      </c>
      <c r="B205" s="55"/>
      <c r="C205" s="55"/>
      <c r="D205" s="55"/>
      <c r="E205" s="55"/>
      <c r="F205" s="55"/>
      <c r="G205" s="55"/>
      <c r="H205" s="55"/>
      <c r="I205" s="55"/>
      <c r="J205" s="55"/>
      <c r="K205" s="55"/>
      <c r="L205" s="55"/>
      <c r="M205" s="55"/>
      <c r="N205" s="55"/>
      <c r="O205" s="55"/>
      <c r="P205" s="55"/>
      <c r="Q205" s="55"/>
      <c r="R205" s="55"/>
      <c r="S205" s="55"/>
    </row>
    <row r="238" spans="1:19" ht="31.5" customHeight="1" x14ac:dyDescent="0.35">
      <c r="A238" s="55" t="s">
        <v>233</v>
      </c>
      <c r="B238" s="55"/>
      <c r="C238" s="55"/>
      <c r="D238" s="55"/>
      <c r="E238" s="55"/>
      <c r="F238" s="55"/>
      <c r="G238" s="55"/>
      <c r="H238" s="55"/>
      <c r="I238" s="55"/>
      <c r="J238" s="55"/>
      <c r="K238" s="55"/>
      <c r="L238" s="55"/>
      <c r="M238" s="55"/>
      <c r="N238" s="55"/>
      <c r="O238" s="55"/>
      <c r="P238" s="55"/>
      <c r="Q238" s="55"/>
      <c r="R238" s="55"/>
      <c r="S238" s="55"/>
    </row>
    <row r="271" spans="1:19" ht="21" customHeight="1" x14ac:dyDescent="0.25">
      <c r="A271" s="55" t="s">
        <v>234</v>
      </c>
      <c r="B271" s="55"/>
      <c r="C271" s="55"/>
      <c r="D271" s="55"/>
      <c r="E271" s="55"/>
      <c r="F271" s="55"/>
      <c r="G271" s="55"/>
      <c r="H271" s="55"/>
      <c r="I271" s="55"/>
      <c r="J271" s="55"/>
      <c r="K271" s="55"/>
      <c r="L271" s="55"/>
      <c r="M271" s="55"/>
      <c r="N271" s="55"/>
      <c r="O271" s="55"/>
      <c r="P271" s="55"/>
      <c r="Q271" s="55"/>
      <c r="R271" s="55"/>
      <c r="S271" s="55"/>
    </row>
    <row r="272" spans="1:19" x14ac:dyDescent="0.25">
      <c r="A272" s="55"/>
      <c r="B272" s="55"/>
      <c r="C272" s="55"/>
      <c r="D272" s="55"/>
      <c r="E272" s="55"/>
      <c r="F272" s="55"/>
      <c r="G272" s="55"/>
      <c r="H272" s="55"/>
      <c r="I272" s="55"/>
      <c r="J272" s="55"/>
      <c r="K272" s="55"/>
      <c r="L272" s="55"/>
      <c r="M272" s="55"/>
      <c r="N272" s="55"/>
      <c r="O272" s="55"/>
      <c r="P272" s="55"/>
      <c r="Q272" s="55"/>
      <c r="R272" s="55"/>
      <c r="S272" s="55"/>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1"/>
  <sheetViews>
    <sheetView showGridLines="0" tabSelected="1" zoomScaleNormal="120" workbookViewId="0">
      <selection activeCell="A3" sqref="A3:D3"/>
    </sheetView>
  </sheetViews>
  <sheetFormatPr defaultRowHeight="15" x14ac:dyDescent="0.25"/>
  <cols>
    <col min="1" max="1" width="20.42578125" customWidth="1"/>
    <col min="2" max="2" width="15.7109375" customWidth="1"/>
    <col min="3" max="3" width="23.85546875" customWidth="1"/>
    <col min="4" max="4" width="36.7109375" style="13" customWidth="1"/>
    <col min="5" max="5" width="36.5703125" customWidth="1"/>
  </cols>
  <sheetData>
    <row r="1" spans="1:5" x14ac:dyDescent="0.25">
      <c r="A1" s="58" t="s">
        <v>259</v>
      </c>
      <c r="B1" s="58"/>
      <c r="C1" s="58"/>
      <c r="D1" s="58"/>
    </row>
    <row r="2" spans="1:5" ht="10.5" customHeight="1" x14ac:dyDescent="0.25"/>
    <row r="3" spans="1:5" x14ac:dyDescent="0.25">
      <c r="A3" s="59">
        <v>43161</v>
      </c>
      <c r="B3" s="58"/>
      <c r="C3" s="58"/>
      <c r="D3" s="58"/>
    </row>
    <row r="4" spans="1:5" ht="10.5" customHeight="1" x14ac:dyDescent="0.25"/>
    <row r="5" spans="1:5" ht="28.5" customHeight="1" x14ac:dyDescent="0.25">
      <c r="A5" s="17" t="s">
        <v>184</v>
      </c>
      <c r="B5" s="17" t="s">
        <v>1</v>
      </c>
      <c r="C5" s="17" t="s">
        <v>2</v>
      </c>
      <c r="D5" s="17" t="s">
        <v>190</v>
      </c>
      <c r="E5" s="18" t="s">
        <v>3</v>
      </c>
    </row>
    <row r="6" spans="1:5" ht="72.75" x14ac:dyDescent="0.25">
      <c r="A6" s="24" t="s">
        <v>257</v>
      </c>
      <c r="B6" s="24" t="s">
        <v>197</v>
      </c>
      <c r="C6" s="45" t="str">
        <f>IF($B6&lt;&gt;"",INDEX(ConclusionDetermination!$B:$B,MATCH($B6, ConclusionDetermination!$A:$A,FALSE),1),"")</f>
        <v>May adversely affect</v>
      </c>
      <c r="D6" s="40" t="s">
        <v>260</v>
      </c>
      <c r="E6" s="49" t="s">
        <v>258</v>
      </c>
    </row>
    <row r="7" spans="1:5" x14ac:dyDescent="0.25">
      <c r="A7" s="25"/>
      <c r="B7" s="25"/>
      <c r="C7" s="41" t="str">
        <f>IF($B7&lt;&gt;"",INDEX(ConclusionDetermination!$B:$B,MATCH($B7, ConclusionDetermination!$A:$A,FALSE),1),"")</f>
        <v/>
      </c>
      <c r="D7" s="42" t="str">
        <f>IF($A7&lt;&gt;"",INDEX(Resources!$F:$F,MATCH($A7,Resources!$D:$D,FALSE),1),"")</f>
        <v/>
      </c>
      <c r="E7" s="50"/>
    </row>
    <row r="8" spans="1:5" x14ac:dyDescent="0.25">
      <c r="A8" s="19"/>
      <c r="B8" s="19"/>
      <c r="C8" s="39" t="str">
        <f>IF($B8&lt;&gt;"",INDEX(ConclusionDetermination!$B:$B,MATCH($B8, ConclusionDetermination!$A:$A,FALSE),1),"")</f>
        <v/>
      </c>
      <c r="D8" s="40" t="str">
        <f>IF($A8&lt;&gt;"",INDEX(Resources!$F:$F,MATCH($A8,Resources!$D:$D,FALSE),1),"")</f>
        <v/>
      </c>
      <c r="E8" s="19"/>
    </row>
    <row r="9" spans="1:5" x14ac:dyDescent="0.25">
      <c r="A9" s="19"/>
      <c r="B9" s="19"/>
      <c r="C9" s="39" t="str">
        <f>IF($B9&lt;&gt;"",INDEX(ConclusionDetermination!$B:$B,MATCH($B9, ConclusionDetermination!$A:$A,FALSE),1),"")</f>
        <v/>
      </c>
      <c r="D9" s="40" t="str">
        <f>IF($A9&lt;&gt;"",INDEX(Resources!$F:$F,MATCH($A9,Resources!$D:$D,FALSE),1),"")</f>
        <v/>
      </c>
      <c r="E9" s="19"/>
    </row>
    <row r="10" spans="1:5" x14ac:dyDescent="0.25">
      <c r="A10" s="19"/>
      <c r="B10" s="19"/>
      <c r="C10" s="39" t="str">
        <f>IF($B10&lt;&gt;"",INDEX(ConclusionDetermination!$B:$B,MATCH($B10, ConclusionDetermination!$A:$A,FALSE),1),"")</f>
        <v/>
      </c>
      <c r="D10" s="40" t="str">
        <f>IF($A10&lt;&gt;"",INDEX(Resources!$F:$F,MATCH($A10,Resources!$D:$D,FALSE),1),"")</f>
        <v/>
      </c>
      <c r="E10" s="19"/>
    </row>
    <row r="11" spans="1:5" x14ac:dyDescent="0.25">
      <c r="A11" s="19"/>
      <c r="B11" s="19"/>
      <c r="C11" s="39" t="str">
        <f>IF($B11&lt;&gt;"",INDEX(ConclusionDetermination!$B:$B,MATCH($B11, ConclusionDetermination!$A:$A,FALSE),1),"")</f>
        <v/>
      </c>
      <c r="D11" s="40" t="str">
        <f>IF($A11&lt;&gt;"",INDEX(Resources!$F:$F,MATCH($A11,Resources!$D:$D,FALSE),1),"")</f>
        <v/>
      </c>
      <c r="E11" s="19"/>
    </row>
    <row r="12" spans="1:5" ht="15" customHeight="1" x14ac:dyDescent="0.25">
      <c r="A12" s="19"/>
      <c r="B12" s="19"/>
      <c r="C12" s="39" t="str">
        <f>IF($B12&lt;&gt;"",INDEX(ConclusionDetermination!$B:$B,MATCH($B12, ConclusionDetermination!$A:$A,FALSE),1),"")</f>
        <v/>
      </c>
      <c r="D12" s="40" t="str">
        <f>IF($A12&lt;&gt;"",INDEX(Resources!$F:$F,MATCH($A12,Resources!$D:$D,FALSE),1),"")</f>
        <v/>
      </c>
      <c r="E12" s="19"/>
    </row>
    <row r="13" spans="1:5" ht="15" customHeight="1" x14ac:dyDescent="0.25">
      <c r="A13" s="60" t="s">
        <v>214</v>
      </c>
      <c r="B13" s="61"/>
      <c r="C13" s="61"/>
      <c r="D13" s="29"/>
      <c r="E13" s="51"/>
    </row>
    <row r="14" spans="1:5" ht="25.5" customHeight="1" x14ac:dyDescent="0.25">
      <c r="A14" s="19" t="s">
        <v>188</v>
      </c>
      <c r="B14" s="19" t="s">
        <v>205</v>
      </c>
      <c r="C14" s="43" t="str">
        <f>IF($B14&lt;&gt;"",INDEX(ConclusionDetermination!$E:$E,MATCH($B14, ConclusionDetermination!$D:$D,FALSE),1),"")</f>
        <v>No Eagle Act  permit required</v>
      </c>
      <c r="D14" s="19"/>
      <c r="E14" s="19"/>
    </row>
    <row r="15" spans="1:5" ht="35.25" customHeight="1" x14ac:dyDescent="0.25">
      <c r="A15" s="19" t="s">
        <v>189</v>
      </c>
      <c r="B15" s="19" t="s">
        <v>212</v>
      </c>
      <c r="C15" s="44" t="str">
        <f>IF($B15&lt;&gt;"",INDEX(ConclusionDetermination!$H:$H,MATCH($B15, ConclusionDetermination!$G:$G,FALSE),1),"")</f>
        <v>No Eagle Act  permit required</v>
      </c>
      <c r="D15" s="19"/>
      <c r="E15" s="19"/>
    </row>
    <row r="16" spans="1:5" x14ac:dyDescent="0.25">
      <c r="A16" s="26" t="s">
        <v>213</v>
      </c>
      <c r="B16" s="27"/>
      <c r="C16" s="28"/>
      <c r="D16" s="30"/>
      <c r="E16" s="51"/>
    </row>
    <row r="17" spans="1:5" ht="15" customHeight="1" x14ac:dyDescent="0.25">
      <c r="A17" s="19"/>
      <c r="B17" s="19"/>
      <c r="C17" s="47" t="str">
        <f>IF($B17&lt;&gt;"",INDEX(Resources!$K:$K,MATCH($B17,Resources!$J:$J,FALSE),1),"")</f>
        <v/>
      </c>
      <c r="D17" s="19"/>
      <c r="E17" s="19"/>
    </row>
    <row r="18" spans="1:5" x14ac:dyDescent="0.25">
      <c r="A18" s="31" t="s">
        <v>215</v>
      </c>
      <c r="B18" s="32"/>
      <c r="C18" s="33"/>
      <c r="D18" s="34"/>
      <c r="E18" s="51"/>
    </row>
    <row r="19" spans="1:5" x14ac:dyDescent="0.25">
      <c r="A19" s="19"/>
      <c r="B19" s="19"/>
      <c r="C19" s="19"/>
      <c r="D19" s="19"/>
      <c r="E19" s="19"/>
    </row>
    <row r="20" spans="1:5" x14ac:dyDescent="0.25">
      <c r="A20" s="19"/>
      <c r="B20" s="19"/>
      <c r="C20" s="19"/>
      <c r="D20" s="19"/>
      <c r="E20" s="19"/>
    </row>
    <row r="21" spans="1:5" x14ac:dyDescent="0.25">
      <c r="A21" s="19"/>
      <c r="B21" s="19"/>
      <c r="C21" s="19"/>
      <c r="D21" s="19"/>
      <c r="E21" s="19"/>
    </row>
    <row r="22" spans="1:5" x14ac:dyDescent="0.25">
      <c r="A22" s="19"/>
      <c r="B22" s="19"/>
      <c r="C22" s="19"/>
      <c r="D22" s="19"/>
      <c r="E22" s="19"/>
    </row>
    <row r="23" spans="1:5" x14ac:dyDescent="0.25">
      <c r="A23" s="19"/>
      <c r="B23" s="19"/>
      <c r="C23" s="19"/>
      <c r="D23" s="19"/>
      <c r="E23" s="19"/>
    </row>
    <row r="24" spans="1:5" x14ac:dyDescent="0.25">
      <c r="A24" s="19"/>
      <c r="B24" s="19"/>
      <c r="C24" s="19"/>
      <c r="D24" s="19"/>
      <c r="E24" s="19"/>
    </row>
    <row r="25" spans="1:5" x14ac:dyDescent="0.25">
      <c r="A25" s="19"/>
      <c r="B25" s="19"/>
      <c r="C25" s="19"/>
      <c r="D25" s="19"/>
      <c r="E25" s="19"/>
    </row>
    <row r="26" spans="1:5" x14ac:dyDescent="0.25">
      <c r="A26" s="19"/>
      <c r="B26" s="19"/>
      <c r="C26" s="19"/>
      <c r="D26" s="19"/>
      <c r="E26" s="19"/>
    </row>
    <row r="27" spans="1:5" x14ac:dyDescent="0.25">
      <c r="A27" s="15"/>
      <c r="B27" s="15"/>
      <c r="C27" s="15"/>
      <c r="D27" s="14"/>
      <c r="E27" s="5"/>
    </row>
    <row r="28" spans="1:5" x14ac:dyDescent="0.25">
      <c r="A28" s="15"/>
      <c r="B28" s="15"/>
      <c r="C28" s="15"/>
      <c r="D28" s="14"/>
      <c r="E28" s="5"/>
    </row>
    <row r="29" spans="1:5" x14ac:dyDescent="0.25">
      <c r="A29" s="15"/>
      <c r="B29" s="15"/>
      <c r="C29" s="15"/>
      <c r="D29" s="14"/>
      <c r="E29" s="5"/>
    </row>
    <row r="30" spans="1:5" x14ac:dyDescent="0.25">
      <c r="A30" s="15"/>
      <c r="B30" s="15"/>
      <c r="C30" s="15"/>
      <c r="D30" s="14"/>
      <c r="E30" s="5"/>
    </row>
    <row r="31" spans="1:5" x14ac:dyDescent="0.25">
      <c r="A31" s="15"/>
      <c r="B31" s="15"/>
      <c r="C31" s="15"/>
      <c r="D31" s="14"/>
      <c r="E31" s="5"/>
    </row>
    <row r="32" spans="1:5" x14ac:dyDescent="0.25">
      <c r="A32" s="15"/>
      <c r="B32" s="15"/>
      <c r="C32" s="15"/>
      <c r="D32" s="14"/>
      <c r="E32" s="5"/>
    </row>
    <row r="33" spans="1:5" x14ac:dyDescent="0.25">
      <c r="A33" s="15"/>
      <c r="B33" s="15"/>
      <c r="C33" s="15"/>
      <c r="D33" s="14"/>
      <c r="E33" s="5"/>
    </row>
    <row r="34" spans="1:5" x14ac:dyDescent="0.25">
      <c r="A34" s="15"/>
      <c r="B34" s="15"/>
      <c r="C34" s="15"/>
      <c r="D34" s="14"/>
      <c r="E34" s="5"/>
    </row>
    <row r="35" spans="1:5" x14ac:dyDescent="0.25">
      <c r="A35" s="15"/>
      <c r="B35" s="15"/>
      <c r="C35" s="15"/>
      <c r="D35" s="14"/>
      <c r="E35" s="5"/>
    </row>
    <row r="36" spans="1:5" x14ac:dyDescent="0.25">
      <c r="A36" s="15"/>
      <c r="B36" s="15"/>
      <c r="C36" s="15"/>
      <c r="D36" s="14"/>
      <c r="E36" s="5"/>
    </row>
    <row r="37" spans="1:5" x14ac:dyDescent="0.25">
      <c r="A37" s="15"/>
      <c r="B37" s="15"/>
      <c r="C37" s="15"/>
      <c r="D37" s="14"/>
      <c r="E37" s="5"/>
    </row>
    <row r="38" spans="1:5" x14ac:dyDescent="0.25">
      <c r="A38" s="15"/>
      <c r="B38" s="15"/>
      <c r="C38" s="15"/>
      <c r="D38" s="14"/>
      <c r="E38" s="5"/>
    </row>
    <row r="39" spans="1:5" x14ac:dyDescent="0.25">
      <c r="A39" s="15"/>
      <c r="B39" s="15"/>
      <c r="C39" s="15"/>
      <c r="D39" s="14"/>
      <c r="E39" s="5"/>
    </row>
    <row r="40" spans="1:5" x14ac:dyDescent="0.25">
      <c r="A40" s="15"/>
      <c r="B40" s="15"/>
      <c r="C40" s="15"/>
      <c r="D40" s="14"/>
      <c r="E40" s="5"/>
    </row>
    <row r="41" spans="1:5" x14ac:dyDescent="0.25">
      <c r="A41" s="15"/>
      <c r="B41" s="15"/>
      <c r="C41" s="15"/>
      <c r="D41" s="14"/>
      <c r="E41" s="5"/>
    </row>
    <row r="42" spans="1:5" x14ac:dyDescent="0.25">
      <c r="A42" s="15"/>
      <c r="B42" s="15"/>
      <c r="C42" s="15"/>
      <c r="D42" s="14"/>
      <c r="E42" s="5"/>
    </row>
    <row r="43" spans="1:5" x14ac:dyDescent="0.25">
      <c r="A43" s="15"/>
      <c r="B43" s="15"/>
      <c r="C43" s="15"/>
      <c r="D43" s="14"/>
      <c r="E43" s="5"/>
    </row>
    <row r="44" spans="1:5" x14ac:dyDescent="0.25">
      <c r="A44" s="15"/>
      <c r="B44" s="15"/>
      <c r="C44" s="15"/>
      <c r="D44" s="14"/>
      <c r="E44" s="5"/>
    </row>
    <row r="45" spans="1:5" x14ac:dyDescent="0.25">
      <c r="A45" s="15"/>
      <c r="B45" s="15"/>
      <c r="C45" s="15"/>
      <c r="D45" s="14"/>
      <c r="E45" s="5"/>
    </row>
    <row r="46" spans="1:5" x14ac:dyDescent="0.25">
      <c r="A46" s="15"/>
      <c r="B46" s="15"/>
      <c r="C46" s="15"/>
      <c r="D46" s="14"/>
      <c r="E46" s="5"/>
    </row>
    <row r="47" spans="1:5" x14ac:dyDescent="0.25">
      <c r="A47" s="15"/>
      <c r="B47" s="15"/>
      <c r="C47" s="15"/>
      <c r="D47" s="14"/>
      <c r="E47" s="5"/>
    </row>
    <row r="48" spans="1:5" x14ac:dyDescent="0.25">
      <c r="A48" s="15"/>
      <c r="B48" s="15"/>
      <c r="C48" s="15"/>
      <c r="D48" s="14"/>
      <c r="E48" s="5"/>
    </row>
    <row r="49" spans="1:5" x14ac:dyDescent="0.25">
      <c r="A49" s="15"/>
      <c r="B49" s="15"/>
      <c r="C49" s="15"/>
      <c r="D49" s="14"/>
      <c r="E49" s="5"/>
    </row>
    <row r="50" spans="1:5" x14ac:dyDescent="0.25">
      <c r="A50" s="15"/>
      <c r="B50" s="15"/>
      <c r="C50" s="15"/>
      <c r="D50" s="14"/>
      <c r="E50" s="5"/>
    </row>
    <row r="51" spans="1:5" x14ac:dyDescent="0.25">
      <c r="A51" s="15"/>
      <c r="B51" s="15"/>
      <c r="C51" s="15"/>
      <c r="D51" s="14"/>
      <c r="E51" s="5"/>
    </row>
    <row r="52" spans="1:5" x14ac:dyDescent="0.25">
      <c r="A52" s="15"/>
      <c r="B52" s="15"/>
      <c r="C52" s="15"/>
      <c r="D52" s="14"/>
      <c r="E52" s="5"/>
    </row>
    <row r="53" spans="1:5" x14ac:dyDescent="0.25">
      <c r="A53" s="15"/>
      <c r="B53" s="15"/>
      <c r="C53" s="15"/>
      <c r="D53" s="14"/>
      <c r="E53" s="5"/>
    </row>
    <row r="54" spans="1:5" x14ac:dyDescent="0.25">
      <c r="A54" s="15"/>
      <c r="B54" s="15"/>
      <c r="C54" s="15"/>
      <c r="D54" s="14"/>
      <c r="E54" s="5"/>
    </row>
    <row r="55" spans="1:5" x14ac:dyDescent="0.25">
      <c r="A55" s="15"/>
      <c r="B55" s="15"/>
      <c r="C55" s="15"/>
      <c r="D55" s="14"/>
      <c r="E55" s="5"/>
    </row>
    <row r="56" spans="1:5" x14ac:dyDescent="0.25">
      <c r="A56" s="15"/>
      <c r="B56" s="15"/>
      <c r="C56" s="15"/>
      <c r="D56" s="14"/>
      <c r="E56" s="5"/>
    </row>
    <row r="57" spans="1:5" x14ac:dyDescent="0.25">
      <c r="A57" s="15"/>
      <c r="B57" s="15"/>
      <c r="C57" s="15"/>
      <c r="D57" s="14"/>
      <c r="E57" s="5"/>
    </row>
    <row r="58" spans="1:5" x14ac:dyDescent="0.25">
      <c r="A58" s="15"/>
      <c r="B58" s="15"/>
      <c r="C58" s="15"/>
      <c r="D58" s="14"/>
      <c r="E58" s="5"/>
    </row>
    <row r="59" spans="1:5" x14ac:dyDescent="0.25">
      <c r="A59" s="15"/>
      <c r="B59" s="15"/>
      <c r="C59" s="15"/>
      <c r="D59" s="14"/>
      <c r="E59" s="5"/>
    </row>
    <row r="60" spans="1:5" x14ac:dyDescent="0.25">
      <c r="A60" s="15"/>
      <c r="B60" s="15"/>
      <c r="C60" s="15"/>
      <c r="D60" s="14"/>
      <c r="E60" s="5"/>
    </row>
    <row r="61" spans="1:5" x14ac:dyDescent="0.25">
      <c r="A61" s="15"/>
      <c r="B61" s="15"/>
      <c r="C61" s="15"/>
      <c r="D61" s="14"/>
      <c r="E61" s="5"/>
    </row>
    <row r="62" spans="1:5" x14ac:dyDescent="0.25">
      <c r="A62" s="15"/>
      <c r="B62" s="15"/>
      <c r="C62" s="15"/>
      <c r="D62" s="14"/>
      <c r="E62" s="5"/>
    </row>
    <row r="63" spans="1:5" x14ac:dyDescent="0.25">
      <c r="A63" s="15"/>
      <c r="B63" s="15"/>
      <c r="C63" s="15"/>
      <c r="D63" s="14"/>
      <c r="E63" s="5"/>
    </row>
    <row r="64" spans="1:5" x14ac:dyDescent="0.25">
      <c r="A64" s="15"/>
      <c r="B64" s="15"/>
      <c r="C64" s="15"/>
      <c r="D64" s="14"/>
      <c r="E64" s="5"/>
    </row>
    <row r="65" spans="1:5" x14ac:dyDescent="0.25">
      <c r="A65" s="15"/>
      <c r="B65" s="15"/>
      <c r="C65" s="15"/>
      <c r="D65" s="14"/>
      <c r="E65" s="5"/>
    </row>
    <row r="66" spans="1:5" x14ac:dyDescent="0.25">
      <c r="A66" s="15"/>
      <c r="B66" s="15"/>
      <c r="C66" s="15"/>
      <c r="D66" s="14"/>
      <c r="E66" s="5"/>
    </row>
    <row r="67" spans="1:5" x14ac:dyDescent="0.25">
      <c r="A67" s="15"/>
      <c r="B67" s="15"/>
      <c r="C67" s="15"/>
      <c r="D67" s="14"/>
      <c r="E67" s="5"/>
    </row>
    <row r="68" spans="1:5" x14ac:dyDescent="0.25">
      <c r="A68" s="15"/>
      <c r="B68" s="15"/>
      <c r="C68" s="15"/>
      <c r="D68" s="14"/>
      <c r="E68" s="5"/>
    </row>
    <row r="69" spans="1:5" x14ac:dyDescent="0.25">
      <c r="A69" s="15"/>
      <c r="B69" s="15"/>
      <c r="C69" s="15"/>
      <c r="D69" s="14"/>
      <c r="E69" s="5"/>
    </row>
    <row r="70" spans="1:5" x14ac:dyDescent="0.25">
      <c r="A70" s="15"/>
      <c r="B70" s="15"/>
      <c r="C70" s="15"/>
      <c r="D70" s="14"/>
      <c r="E70" s="5"/>
    </row>
    <row r="71" spans="1:5" x14ac:dyDescent="0.25">
      <c r="A71" s="15"/>
      <c r="B71" s="15"/>
      <c r="C71" s="15"/>
      <c r="D71" s="14"/>
      <c r="E71" s="5"/>
    </row>
    <row r="72" spans="1:5" x14ac:dyDescent="0.25">
      <c r="A72" s="15"/>
      <c r="B72" s="15"/>
      <c r="C72" s="15"/>
      <c r="D72" s="14"/>
      <c r="E72" s="5"/>
    </row>
    <row r="73" spans="1:5" x14ac:dyDescent="0.25">
      <c r="A73" s="15"/>
      <c r="B73" s="15"/>
      <c r="C73" s="15"/>
      <c r="D73" s="14"/>
      <c r="E73" s="5"/>
    </row>
    <row r="74" spans="1:5" x14ac:dyDescent="0.25">
      <c r="A74" s="15"/>
      <c r="B74" s="15"/>
      <c r="C74" s="15"/>
      <c r="D74" s="14"/>
      <c r="E74" s="5"/>
    </row>
    <row r="75" spans="1:5" x14ac:dyDescent="0.25">
      <c r="A75" s="15"/>
      <c r="B75" s="15"/>
      <c r="C75" s="15"/>
      <c r="D75" s="14"/>
      <c r="E75" s="5"/>
    </row>
    <row r="76" spans="1:5" x14ac:dyDescent="0.25">
      <c r="A76" s="15"/>
      <c r="B76" s="15"/>
      <c r="C76" s="15"/>
      <c r="D76" s="14"/>
      <c r="E76" s="5"/>
    </row>
    <row r="77" spans="1:5" x14ac:dyDescent="0.25">
      <c r="A77" s="15"/>
      <c r="B77" s="15"/>
      <c r="C77" s="15"/>
      <c r="D77" s="14"/>
      <c r="E77" s="5"/>
    </row>
    <row r="78" spans="1:5" x14ac:dyDescent="0.25">
      <c r="A78" s="15"/>
      <c r="B78" s="15"/>
      <c r="C78" s="15"/>
      <c r="D78" s="14"/>
      <c r="E78" s="5"/>
    </row>
    <row r="79" spans="1:5" x14ac:dyDescent="0.25">
      <c r="A79" s="15"/>
      <c r="B79" s="15"/>
      <c r="C79" s="15"/>
      <c r="D79" s="14"/>
      <c r="E79" s="5"/>
    </row>
    <row r="80" spans="1:5" x14ac:dyDescent="0.25">
      <c r="A80" s="15"/>
      <c r="B80" s="15"/>
      <c r="C80" s="15"/>
      <c r="D80" s="14"/>
      <c r="E80" s="5"/>
    </row>
    <row r="81" spans="1:5" x14ac:dyDescent="0.25">
      <c r="A81" s="15"/>
      <c r="B81" s="15"/>
      <c r="C81" s="15"/>
      <c r="D81" s="14"/>
      <c r="E81" s="5"/>
    </row>
    <row r="82" spans="1:5" x14ac:dyDescent="0.25">
      <c r="A82" s="15"/>
      <c r="B82" s="15"/>
      <c r="C82" s="15"/>
      <c r="D82" s="14"/>
      <c r="E82" s="5"/>
    </row>
    <row r="83" spans="1:5" x14ac:dyDescent="0.25">
      <c r="A83" s="15"/>
      <c r="B83" s="15"/>
      <c r="C83" s="15"/>
      <c r="D83" s="14"/>
      <c r="E83" s="5"/>
    </row>
    <row r="84" spans="1:5" x14ac:dyDescent="0.25">
      <c r="A84" s="15"/>
      <c r="B84" s="15"/>
      <c r="C84" s="15"/>
      <c r="D84" s="14"/>
      <c r="E84" s="5"/>
    </row>
    <row r="85" spans="1:5" x14ac:dyDescent="0.25">
      <c r="A85" s="15"/>
      <c r="B85" s="15"/>
      <c r="C85" s="15"/>
      <c r="D85" s="14"/>
      <c r="E85" s="5"/>
    </row>
    <row r="86" spans="1:5" x14ac:dyDescent="0.25">
      <c r="A86" s="15"/>
      <c r="B86" s="15"/>
      <c r="C86" s="15"/>
      <c r="D86" s="14"/>
      <c r="E86" s="5"/>
    </row>
    <row r="87" spans="1:5" x14ac:dyDescent="0.25">
      <c r="A87" s="15"/>
      <c r="B87" s="15"/>
      <c r="C87" s="15"/>
      <c r="D87" s="14"/>
      <c r="E87" s="5"/>
    </row>
    <row r="88" spans="1:5" x14ac:dyDescent="0.25">
      <c r="A88" s="15"/>
      <c r="B88" s="15"/>
      <c r="C88" s="15"/>
      <c r="D88" s="14"/>
      <c r="E88" s="5"/>
    </row>
    <row r="89" spans="1:5" x14ac:dyDescent="0.25">
      <c r="A89" s="15"/>
      <c r="B89" s="15"/>
      <c r="C89" s="15"/>
      <c r="D89" s="14"/>
      <c r="E89" s="5"/>
    </row>
    <row r="90" spans="1:5" x14ac:dyDescent="0.25">
      <c r="A90" s="15"/>
      <c r="B90" s="15"/>
      <c r="C90" s="15"/>
      <c r="D90" s="14"/>
      <c r="E90" s="5"/>
    </row>
    <row r="91" spans="1:5" x14ac:dyDescent="0.25">
      <c r="A91" s="15"/>
      <c r="B91" s="15"/>
      <c r="C91" s="15"/>
      <c r="D91" s="14"/>
      <c r="E91" s="5"/>
    </row>
    <row r="92" spans="1:5" x14ac:dyDescent="0.25">
      <c r="A92" s="15"/>
      <c r="B92" s="15"/>
      <c r="C92" s="15"/>
      <c r="D92" s="14"/>
      <c r="E92" s="5"/>
    </row>
    <row r="93" spans="1:5" x14ac:dyDescent="0.25">
      <c r="A93" s="15"/>
      <c r="B93" s="15"/>
      <c r="C93" s="15"/>
      <c r="D93" s="14"/>
      <c r="E93" s="5"/>
    </row>
    <row r="94" spans="1:5" x14ac:dyDescent="0.25">
      <c r="A94" s="15"/>
      <c r="B94" s="15"/>
      <c r="C94" s="15"/>
      <c r="D94" s="14"/>
      <c r="E94" s="5"/>
    </row>
    <row r="95" spans="1:5" x14ac:dyDescent="0.25">
      <c r="A95" s="15"/>
      <c r="B95" s="15"/>
      <c r="C95" s="15"/>
      <c r="D95" s="14"/>
      <c r="E95" s="5"/>
    </row>
    <row r="96" spans="1:5" x14ac:dyDescent="0.25">
      <c r="A96" s="15"/>
      <c r="B96" s="15"/>
      <c r="C96" s="15"/>
      <c r="D96" s="14"/>
      <c r="E96" s="5"/>
    </row>
    <row r="97" spans="1:5" x14ac:dyDescent="0.25">
      <c r="A97" s="15"/>
      <c r="B97" s="15"/>
      <c r="C97" s="15"/>
      <c r="D97" s="14"/>
      <c r="E97" s="5"/>
    </row>
    <row r="98" spans="1:5" x14ac:dyDescent="0.25">
      <c r="A98" s="15"/>
      <c r="B98" s="15"/>
      <c r="C98" s="15"/>
      <c r="D98" s="14"/>
      <c r="E98" s="5"/>
    </row>
    <row r="99" spans="1:5" x14ac:dyDescent="0.25">
      <c r="A99" s="5"/>
      <c r="B99" s="5"/>
      <c r="C99" s="5"/>
      <c r="D99" s="16"/>
      <c r="E99" s="5"/>
    </row>
    <row r="100" spans="1:5" x14ac:dyDescent="0.25">
      <c r="A100" s="5"/>
      <c r="B100" s="5"/>
      <c r="C100" s="5"/>
      <c r="D100" s="16"/>
      <c r="E100" s="5"/>
    </row>
    <row r="101" spans="1:5" x14ac:dyDescent="0.25">
      <c r="A101" s="5"/>
      <c r="B101" s="5"/>
      <c r="C101" s="5"/>
      <c r="D101" s="16"/>
      <c r="E101" s="5"/>
    </row>
  </sheetData>
  <sheetProtection formatCells="0" selectLockedCells="1" selectUnlockedCells="1"/>
  <mergeCells count="3">
    <mergeCell ref="A1:D1"/>
    <mergeCell ref="A3:D3"/>
    <mergeCell ref="A13:C13"/>
  </mergeCells>
  <dataValidations count="6">
    <dataValidation type="list" allowBlank="1" showInputMessage="1" showErrorMessage="1" sqref="A6:A12">
      <formula1>DropList</formula1>
    </dataValidation>
    <dataValidation type="list" allowBlank="1" showInputMessage="1" showErrorMessage="1" sqref="B6:B12">
      <formula1>Section7Conclusions</formula1>
    </dataValidation>
    <dataValidation type="list" allowBlank="1" showInputMessage="1" showErrorMessage="1" sqref="B14">
      <formula1>EagleNests</formula1>
    </dataValidation>
    <dataValidation type="list" allowBlank="1" showInputMessage="1" showErrorMessage="1" sqref="B15">
      <formula1>EagleConcentration</formula1>
    </dataValidation>
    <dataValidation type="list" allowBlank="1" showInputMessage="1" showErrorMessage="1" sqref="A17">
      <formula1>CriticalHabitat</formula1>
    </dataValidation>
    <dataValidation type="list" allowBlank="1" showInputMessage="1" showErrorMessage="1" sqref="B17">
      <formula1>HabitatAsses</formula1>
    </dataValidation>
  </dataValidations>
  <pageMargins left="0.25" right="0.25" top="0.75" bottom="0.75" header="0.3" footer="0.3"/>
  <pageSetup orientation="landscape" r:id="rId1"/>
  <headerFooter>
    <oddHeader>&amp;L&amp;"-,Bold"&amp;12Species Conclusions Table</oddHeader>
    <oddFooter>&amp;R&amp;F revised 5/31/2012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69"/>
  <sheetViews>
    <sheetView zoomScaleNormal="100" workbookViewId="0">
      <selection activeCell="F34" sqref="F34"/>
    </sheetView>
  </sheetViews>
  <sheetFormatPr defaultRowHeight="15" outlineLevelCol="1" x14ac:dyDescent="0.25"/>
  <cols>
    <col min="1" max="1" width="66" bestFit="1" customWidth="1" outlineLevel="1"/>
    <col min="2" max="2" width="35.42578125" customWidth="1" outlineLevel="1"/>
    <col min="3" max="3" width="35.42578125" style="3" hidden="1" customWidth="1" outlineLevel="1"/>
    <col min="4" max="4" width="35.42578125" customWidth="1" outlineLevel="1"/>
    <col min="5" max="5" width="11.5703125" bestFit="1" customWidth="1" outlineLevel="1"/>
    <col min="6" max="6" width="60.42578125" customWidth="1" outlineLevel="1"/>
    <col min="8" max="8" width="18.5703125" bestFit="1" customWidth="1"/>
    <col min="9" max="9" width="11.42578125" bestFit="1" customWidth="1"/>
    <col min="10" max="10" width="38.7109375" bestFit="1" customWidth="1" outlineLevel="1"/>
    <col min="11" max="11" width="19.5703125" bestFit="1" customWidth="1" outlineLevel="1"/>
  </cols>
  <sheetData>
    <row r="1" spans="1:11" x14ac:dyDescent="0.25">
      <c r="A1" s="7" t="s">
        <v>0</v>
      </c>
      <c r="B1" s="7" t="s">
        <v>4</v>
      </c>
      <c r="C1" s="7" t="s">
        <v>4</v>
      </c>
      <c r="D1" s="7"/>
      <c r="E1" s="7" t="s">
        <v>5</v>
      </c>
      <c r="F1" s="7" t="s">
        <v>6</v>
      </c>
      <c r="H1" s="7" t="s">
        <v>213</v>
      </c>
      <c r="I1" s="7"/>
      <c r="J1" s="7" t="s">
        <v>1</v>
      </c>
      <c r="K1" s="7" t="s">
        <v>236</v>
      </c>
    </row>
    <row r="2" spans="1:11" ht="30" x14ac:dyDescent="0.25">
      <c r="A2" s="4" t="s">
        <v>182</v>
      </c>
      <c r="B2" s="12"/>
      <c r="C2" s="7"/>
      <c r="D2" s="12" t="str">
        <f>A2&amp;CHAR(10)&amp;B2</f>
        <v xml:space="preserve">No species present
</v>
      </c>
      <c r="E2" s="7"/>
      <c r="F2" s="23" t="s">
        <v>211</v>
      </c>
      <c r="H2" t="s">
        <v>211</v>
      </c>
      <c r="J2" t="s">
        <v>223</v>
      </c>
      <c r="K2" t="s">
        <v>200</v>
      </c>
    </row>
    <row r="3" spans="1:11" ht="242.25" customHeight="1" x14ac:dyDescent="0.25">
      <c r="A3" s="6" t="s">
        <v>10</v>
      </c>
      <c r="B3" s="12" t="str">
        <f t="shared" ref="B3:B69" si="0">"("&amp;C3&amp;")"</f>
        <v>(Schwalbea americana)</v>
      </c>
      <c r="C3" s="2" t="s">
        <v>11</v>
      </c>
      <c r="D3" s="12" t="str">
        <f t="shared" ref="D3:D69" si="1">A3&amp;CHAR(10)&amp;B3</f>
        <v>American chaffseed
(Schwalbea americana)</v>
      </c>
      <c r="E3" s="1" t="s">
        <v>9</v>
      </c>
      <c r="F3" s="6" t="s">
        <v>127</v>
      </c>
      <c r="H3" t="s">
        <v>216</v>
      </c>
      <c r="J3" t="s">
        <v>224</v>
      </c>
      <c r="K3" t="s">
        <v>202</v>
      </c>
    </row>
    <row r="4" spans="1:11" ht="60" x14ac:dyDescent="0.25">
      <c r="A4" s="1" t="s">
        <v>183</v>
      </c>
      <c r="B4" s="12" t="str">
        <f>"("&amp;C4&amp;")"</f>
        <v>(Quadrula sparsa)</v>
      </c>
      <c r="C4" s="2" t="s">
        <v>12</v>
      </c>
      <c r="D4" s="12" t="str">
        <f t="shared" si="1"/>
        <v>Appalachian monkeyface
(Quadrula sparsa)</v>
      </c>
      <c r="E4" s="1" t="s">
        <v>9</v>
      </c>
      <c r="F4" s="6" t="s">
        <v>126</v>
      </c>
      <c r="H4" t="s">
        <v>217</v>
      </c>
    </row>
    <row r="5" spans="1:11" ht="90" x14ac:dyDescent="0.25">
      <c r="A5" s="1" t="s">
        <v>13</v>
      </c>
      <c r="B5" s="12" t="str">
        <f t="shared" si="0"/>
        <v>(Conradilla caelata)</v>
      </c>
      <c r="C5" s="2" t="s">
        <v>14</v>
      </c>
      <c r="D5" s="12" t="str">
        <f t="shared" si="1"/>
        <v>Birdwing pearlymussel
(Conradilla caelata)</v>
      </c>
      <c r="E5" s="1" t="s">
        <v>9</v>
      </c>
      <c r="F5" s="6" t="s">
        <v>128</v>
      </c>
      <c r="H5" t="s">
        <v>218</v>
      </c>
    </row>
    <row r="6" spans="1:11" ht="75" x14ac:dyDescent="0.25">
      <c r="A6" s="1" t="s">
        <v>15</v>
      </c>
      <c r="B6" s="12" t="str">
        <f t="shared" si="0"/>
        <v>(Hemistena lata)</v>
      </c>
      <c r="C6" s="2" t="s">
        <v>16</v>
      </c>
      <c r="D6" s="12" t="str">
        <f t="shared" si="1"/>
        <v>Cracking pearlymussel
(Hemistena lata)</v>
      </c>
      <c r="E6" s="1" t="s">
        <v>9</v>
      </c>
      <c r="F6" s="6" t="s">
        <v>129</v>
      </c>
      <c r="H6" t="s">
        <v>219</v>
      </c>
    </row>
    <row r="7" spans="1:11" ht="32.25" customHeight="1" x14ac:dyDescent="0.25">
      <c r="A7" s="1" t="s">
        <v>17</v>
      </c>
      <c r="B7" s="12" t="str">
        <f t="shared" si="0"/>
        <v>(Villosa trabalis)</v>
      </c>
      <c r="C7" s="2" t="s">
        <v>18</v>
      </c>
      <c r="D7" s="12" t="str">
        <f t="shared" si="1"/>
        <v>Cumberland bean (pearlymussel)
(Villosa trabalis)</v>
      </c>
      <c r="E7" s="1" t="s">
        <v>9</v>
      </c>
      <c r="F7" s="6" t="s">
        <v>132</v>
      </c>
      <c r="H7" t="s">
        <v>220</v>
      </c>
    </row>
    <row r="8" spans="1:11" ht="150" x14ac:dyDescent="0.25">
      <c r="A8" s="1" t="s">
        <v>19</v>
      </c>
      <c r="B8" s="12" t="str">
        <f t="shared" si="0"/>
        <v>(Quadrula intermedia)</v>
      </c>
      <c r="C8" s="2" t="s">
        <v>20</v>
      </c>
      <c r="D8" s="12" t="str">
        <f t="shared" si="1"/>
        <v>Cumberland monkeyface (pearlymussel)
(Quadrula intermedia)</v>
      </c>
      <c r="E8" s="1" t="s">
        <v>9</v>
      </c>
      <c r="F8" s="6" t="s">
        <v>133</v>
      </c>
      <c r="H8" t="s">
        <v>221</v>
      </c>
    </row>
    <row r="9" spans="1:11" ht="165" x14ac:dyDescent="0.25">
      <c r="A9" s="1" t="s">
        <v>21</v>
      </c>
      <c r="B9" s="12" t="str">
        <f t="shared" si="0"/>
        <v>(Epioblasma brevidens)</v>
      </c>
      <c r="C9" s="2" t="s">
        <v>22</v>
      </c>
      <c r="D9" s="12" t="str">
        <f t="shared" si="1"/>
        <v>Cumberlandian combshell
(Epioblasma brevidens)</v>
      </c>
      <c r="E9" s="1" t="s">
        <v>9</v>
      </c>
      <c r="F9" s="6" t="s">
        <v>134</v>
      </c>
      <c r="H9" t="s">
        <v>222</v>
      </c>
    </row>
    <row r="10" spans="1:11" ht="210" x14ac:dyDescent="0.25">
      <c r="A10" s="1" t="s">
        <v>23</v>
      </c>
      <c r="B10" s="12" t="str">
        <f t="shared" si="0"/>
        <v>(Sciurus niger cinereus)</v>
      </c>
      <c r="C10" s="2" t="s">
        <v>24</v>
      </c>
      <c r="D10" s="12" t="str">
        <f t="shared" si="1"/>
        <v>Delmarva Peninsula fox squirrel
(Sciurus niger cinereus)</v>
      </c>
      <c r="E10" s="1" t="s">
        <v>9</v>
      </c>
      <c r="F10" s="6" t="s">
        <v>135</v>
      </c>
    </row>
    <row r="11" spans="1:11" ht="103.5" customHeight="1" x14ac:dyDescent="0.25">
      <c r="A11" s="1" t="s">
        <v>25</v>
      </c>
      <c r="B11" s="12" t="str">
        <f t="shared" si="0"/>
        <v>(Dromus dromas)</v>
      </c>
      <c r="C11" s="2" t="s">
        <v>26</v>
      </c>
      <c r="D11" s="12" t="str">
        <f t="shared" si="1"/>
        <v>Dromedary pearlymussel
(Dromus dromas)</v>
      </c>
      <c r="E11" s="1" t="s">
        <v>9</v>
      </c>
      <c r="F11" s="6" t="s">
        <v>136</v>
      </c>
    </row>
    <row r="12" spans="1:11" ht="200.25" customHeight="1" x14ac:dyDescent="0.25">
      <c r="A12" s="1" t="s">
        <v>27</v>
      </c>
      <c r="B12" s="12" t="str">
        <f t="shared" si="0"/>
        <v>(Etheostoma percnurum)</v>
      </c>
      <c r="C12" s="6" t="s">
        <v>28</v>
      </c>
      <c r="D12" s="12" t="str">
        <f t="shared" si="1"/>
        <v>Duskytail darter
(Etheostoma percnurum)</v>
      </c>
      <c r="E12" s="1" t="s">
        <v>9</v>
      </c>
      <c r="F12" s="6" t="s">
        <v>131</v>
      </c>
    </row>
    <row r="13" spans="1:11" ht="105" x14ac:dyDescent="0.25">
      <c r="A13" s="1" t="s">
        <v>29</v>
      </c>
      <c r="B13" s="12" t="str">
        <f t="shared" si="0"/>
        <v>(Alasmidonta heterodon)</v>
      </c>
      <c r="C13" s="2" t="s">
        <v>30</v>
      </c>
      <c r="D13" s="12" t="str">
        <f t="shared" si="1"/>
        <v>Dwarf wedgemussel
(Alasmidonta heterodon)</v>
      </c>
      <c r="E13" s="1" t="s">
        <v>9</v>
      </c>
      <c r="F13" s="6" t="s">
        <v>130</v>
      </c>
    </row>
    <row r="14" spans="1:11" ht="210" x14ac:dyDescent="0.25">
      <c r="A14" s="1" t="s">
        <v>31</v>
      </c>
      <c r="B14" s="12" t="str">
        <f t="shared" si="0"/>
        <v>(Platanthera leucophaea)</v>
      </c>
      <c r="C14" s="2" t="s">
        <v>32</v>
      </c>
      <c r="D14" s="12" t="str">
        <f t="shared" si="1"/>
        <v>Eastern prairie fringed orchid
(Platanthera leucophaea)</v>
      </c>
      <c r="E14" s="1" t="s">
        <v>33</v>
      </c>
      <c r="F14" s="5" t="s">
        <v>135</v>
      </c>
    </row>
    <row r="15" spans="1:11" ht="60" x14ac:dyDescent="0.25">
      <c r="A15" s="1" t="s">
        <v>34</v>
      </c>
      <c r="B15" s="12" t="str">
        <f t="shared" si="0"/>
        <v>(Cyprogenia stegaria)</v>
      </c>
      <c r="C15" s="2" t="s">
        <v>35</v>
      </c>
      <c r="D15" s="12" t="str">
        <f t="shared" si="1"/>
        <v>Fanshell
(Cyprogenia stegaria)</v>
      </c>
      <c r="E15" s="1" t="s">
        <v>9</v>
      </c>
      <c r="F15" s="6" t="s">
        <v>137</v>
      </c>
    </row>
    <row r="16" spans="1:11" ht="60" x14ac:dyDescent="0.25">
      <c r="A16" s="1" t="s">
        <v>36</v>
      </c>
      <c r="B16" s="12" t="str">
        <f t="shared" si="0"/>
        <v>(Balaenoptera physalus)</v>
      </c>
      <c r="C16" s="2" t="s">
        <v>37</v>
      </c>
      <c r="D16" s="12" t="str">
        <f t="shared" si="1"/>
        <v>Finback whale
(Balaenoptera physalus)</v>
      </c>
      <c r="E16" s="1" t="s">
        <v>9</v>
      </c>
      <c r="F16" s="5" t="s">
        <v>187</v>
      </c>
    </row>
    <row r="17" spans="1:6" ht="60" x14ac:dyDescent="0.25">
      <c r="A17" s="1" t="s">
        <v>38</v>
      </c>
      <c r="B17" s="12" t="str">
        <f t="shared" si="0"/>
        <v>(Fusconaia cuneolus)</v>
      </c>
      <c r="C17" s="2" t="s">
        <v>39</v>
      </c>
      <c r="D17" s="12" t="str">
        <f t="shared" si="1"/>
        <v>Finerayed pigtoe
(Fusconaia cuneolus)</v>
      </c>
      <c r="E17" s="1" t="s">
        <v>9</v>
      </c>
      <c r="F17" s="6" t="s">
        <v>138</v>
      </c>
    </row>
    <row r="18" spans="1:6" ht="30" x14ac:dyDescent="0.25">
      <c r="A18" s="1" t="s">
        <v>7</v>
      </c>
      <c r="B18" s="12" t="str">
        <f t="shared" si="0"/>
        <v>(Epioblasma torulosa gubernaculum)</v>
      </c>
      <c r="C18" s="2" t="s">
        <v>8</v>
      </c>
      <c r="D18" s="12" t="str">
        <f t="shared" si="1"/>
        <v>Green blossom (pearlymussel)
(Epioblasma torulosa gubernaculum)</v>
      </c>
      <c r="E18" s="1" t="s">
        <v>9</v>
      </c>
      <c r="F18" t="s">
        <v>186</v>
      </c>
    </row>
    <row r="19" spans="1:6" ht="135" x14ac:dyDescent="0.25">
      <c r="A19" s="1" t="s">
        <v>40</v>
      </c>
      <c r="B19" s="12" t="str">
        <f t="shared" si="0"/>
        <v>(Chelonia mydas)</v>
      </c>
      <c r="C19" s="2" t="s">
        <v>41</v>
      </c>
      <c r="D19" s="12" t="str">
        <f>A19&amp;CHAR(10)&amp;B19</f>
        <v>Green sea turtle
(Chelonia mydas)</v>
      </c>
      <c r="E19" s="1" t="s">
        <v>33</v>
      </c>
      <c r="F19" s="6" t="s">
        <v>139</v>
      </c>
    </row>
    <row r="20" spans="1:6" ht="75" x14ac:dyDescent="0.25">
      <c r="A20" s="1" t="s">
        <v>42</v>
      </c>
      <c r="B20" s="12" t="str">
        <f t="shared" si="0"/>
        <v>(Myotis grisescens)</v>
      </c>
      <c r="C20" s="2" t="s">
        <v>43</v>
      </c>
      <c r="D20" s="12" t="str">
        <f t="shared" si="1"/>
        <v>Grey bat
(Myotis grisescens)</v>
      </c>
      <c r="E20" s="1" t="s">
        <v>9</v>
      </c>
      <c r="F20" s="6" t="s">
        <v>140</v>
      </c>
    </row>
    <row r="21" spans="1:6" ht="47.25" customHeight="1" x14ac:dyDescent="0.25">
      <c r="A21" s="48" t="s">
        <v>240</v>
      </c>
      <c r="B21" t="s">
        <v>241</v>
      </c>
      <c r="C21" s="2"/>
      <c r="D21" s="12" t="str">
        <f t="shared" si="1"/>
        <v>Harperella
(Ptilimnium nodosum)</v>
      </c>
      <c r="E21" s="48" t="s">
        <v>9</v>
      </c>
      <c r="F21" s="52" t="s">
        <v>242</v>
      </c>
    </row>
    <row r="22" spans="1:6" ht="168" customHeight="1" x14ac:dyDescent="0.25">
      <c r="A22" s="1" t="s">
        <v>44</v>
      </c>
      <c r="B22" s="12" t="str">
        <f t="shared" si="0"/>
        <v>(Eretmochelys imbricata)</v>
      </c>
      <c r="C22" s="2" t="s">
        <v>45</v>
      </c>
      <c r="D22" s="12" t="str">
        <f t="shared" si="1"/>
        <v>Hawksbill sea turtle
(Eretmochelys imbricata)</v>
      </c>
      <c r="E22" s="1" t="s">
        <v>9</v>
      </c>
      <c r="F22" s="6" t="s">
        <v>141</v>
      </c>
    </row>
    <row r="23" spans="1:6" ht="300.75" customHeight="1" x14ac:dyDescent="0.25">
      <c r="A23" s="1" t="s">
        <v>46</v>
      </c>
      <c r="B23" s="12" t="str">
        <f t="shared" si="0"/>
        <v>(Megaptera novaeangliae)</v>
      </c>
      <c r="C23" s="2" t="s">
        <v>47</v>
      </c>
      <c r="D23" s="12" t="str">
        <f t="shared" si="1"/>
        <v>Humpback whale
(Megaptera novaeangliae)</v>
      </c>
      <c r="E23" s="1" t="s">
        <v>9</v>
      </c>
      <c r="F23" s="10" t="s">
        <v>178</v>
      </c>
    </row>
    <row r="24" spans="1:6" ht="270.75" customHeight="1" x14ac:dyDescent="0.25">
      <c r="A24" s="1" t="s">
        <v>48</v>
      </c>
      <c r="B24" s="12" t="str">
        <f t="shared" si="0"/>
        <v>(Myotis sodalis)</v>
      </c>
      <c r="C24" s="2" t="s">
        <v>49</v>
      </c>
      <c r="D24" s="12" t="str">
        <f t="shared" si="1"/>
        <v>Indiana bat
(Myotis sodalis)</v>
      </c>
      <c r="E24" s="1" t="s">
        <v>9</v>
      </c>
      <c r="F24" s="5" t="s">
        <v>143</v>
      </c>
    </row>
    <row r="25" spans="1:6" ht="135" x14ac:dyDescent="0.25">
      <c r="A25" s="1" t="s">
        <v>50</v>
      </c>
      <c r="B25" s="12" t="str">
        <f t="shared" si="0"/>
        <v>(Pleurobema collina)</v>
      </c>
      <c r="C25" s="2" t="s">
        <v>51</v>
      </c>
      <c r="D25" s="12" t="str">
        <f t="shared" si="1"/>
        <v>James Spinymussel
(Pleurobema collina)</v>
      </c>
      <c r="E25" s="1" t="s">
        <v>9</v>
      </c>
      <c r="F25" s="6" t="s">
        <v>146</v>
      </c>
    </row>
    <row r="26" spans="1:6" ht="89.25" customHeight="1" x14ac:dyDescent="0.25">
      <c r="A26" s="1" t="s">
        <v>52</v>
      </c>
      <c r="B26" s="12" t="str">
        <f t="shared" si="0"/>
        <v>(Lepidochelys kempii)</v>
      </c>
      <c r="C26" s="2" t="s">
        <v>53</v>
      </c>
      <c r="D26" s="12" t="str">
        <f t="shared" si="1"/>
        <v>Kemp's ridley sea turtle
(Lepidochelys kempii)</v>
      </c>
      <c r="E26" s="1" t="s">
        <v>9</v>
      </c>
      <c r="F26" s="6" t="s">
        <v>144</v>
      </c>
    </row>
    <row r="27" spans="1:6" ht="150" x14ac:dyDescent="0.25">
      <c r="A27" s="1" t="s">
        <v>54</v>
      </c>
      <c r="B27" s="12" t="str">
        <f t="shared" si="0"/>
        <v>(Dermochelys coriacea)</v>
      </c>
      <c r="C27" s="2" t="s">
        <v>55</v>
      </c>
      <c r="D27" s="12" t="str">
        <f t="shared" si="1"/>
        <v>Leatherback sea turtle
(Dermochelys coriacea)</v>
      </c>
      <c r="E27" s="1" t="s">
        <v>9</v>
      </c>
      <c r="F27" s="6" t="s">
        <v>145</v>
      </c>
    </row>
    <row r="28" spans="1:6" ht="60" x14ac:dyDescent="0.25">
      <c r="A28" s="1" t="s">
        <v>56</v>
      </c>
      <c r="B28" s="12" t="str">
        <f t="shared" si="0"/>
        <v>(Lirceus usdagalun)</v>
      </c>
      <c r="C28" s="2" t="s">
        <v>57</v>
      </c>
      <c r="D28" s="12" t="str">
        <f t="shared" si="1"/>
        <v>Lee County cave isopod
(Lirceus usdagalun)</v>
      </c>
      <c r="E28" s="1" t="s">
        <v>9</v>
      </c>
      <c r="F28" s="6" t="s">
        <v>147</v>
      </c>
    </row>
    <row r="29" spans="1:6" ht="30" x14ac:dyDescent="0.25">
      <c r="A29" s="1" t="s">
        <v>58</v>
      </c>
      <c r="B29" s="12" t="str">
        <f t="shared" si="0"/>
        <v>(Pegias fabula)</v>
      </c>
      <c r="C29" s="2" t="s">
        <v>59</v>
      </c>
      <c r="D29" s="12" t="str">
        <f t="shared" si="1"/>
        <v>Littlewing pearlymussel
(Pegias fabula)</v>
      </c>
      <c r="E29" s="1" t="s">
        <v>9</v>
      </c>
      <c r="F29" s="5" t="s">
        <v>148</v>
      </c>
    </row>
    <row r="30" spans="1:6" ht="300" x14ac:dyDescent="0.25">
      <c r="A30" s="1" t="s">
        <v>60</v>
      </c>
      <c r="B30" s="12" t="str">
        <f t="shared" si="0"/>
        <v>(Caretta caretta)</v>
      </c>
      <c r="C30" s="2" t="s">
        <v>61</v>
      </c>
      <c r="D30" s="12" t="str">
        <f t="shared" si="1"/>
        <v>Loggerhead sea turtle
(Caretta caretta)</v>
      </c>
      <c r="E30" s="1" t="s">
        <v>33</v>
      </c>
      <c r="F30" s="9" t="s">
        <v>150</v>
      </c>
    </row>
    <row r="31" spans="1:6" ht="165" x14ac:dyDescent="0.25">
      <c r="A31" s="1" t="s">
        <v>62</v>
      </c>
      <c r="B31" s="12" t="str">
        <f t="shared" si="0"/>
        <v>(Lirceus usdagalun)</v>
      </c>
      <c r="C31" s="2" t="s">
        <v>57</v>
      </c>
      <c r="D31" s="12" t="str">
        <f t="shared" si="1"/>
        <v>Madison cave isopod
(Lirceus usdagalun)</v>
      </c>
      <c r="E31" s="1" t="s">
        <v>9</v>
      </c>
      <c r="F31" s="9" t="s">
        <v>149</v>
      </c>
    </row>
    <row r="32" spans="1:6" ht="92.25" customHeight="1" x14ac:dyDescent="0.25">
      <c r="A32" s="1" t="s">
        <v>63</v>
      </c>
      <c r="B32" s="12" t="str">
        <f t="shared" si="0"/>
        <v>(Rhus michauxii)</v>
      </c>
      <c r="C32" s="2" t="s">
        <v>64</v>
      </c>
      <c r="D32" s="12" t="str">
        <f t="shared" si="1"/>
        <v>Michaux's sumac
(Rhus michauxii)</v>
      </c>
      <c r="E32" s="1" t="s">
        <v>9</v>
      </c>
      <c r="F32" s="9" t="s">
        <v>142</v>
      </c>
    </row>
    <row r="33" spans="1:6" ht="30" x14ac:dyDescent="0.25">
      <c r="A33" s="5" t="s">
        <v>185</v>
      </c>
      <c r="B33" s="5"/>
      <c r="D33" s="5" t="str">
        <f>A33&amp;CHAR(10)&amp;B33</f>
        <v xml:space="preserve">Migratory Birds
</v>
      </c>
    </row>
    <row r="34" spans="1:6" ht="300" x14ac:dyDescent="0.25">
      <c r="A34" s="5" t="s">
        <v>254</v>
      </c>
      <c r="B34" s="12" t="s">
        <v>255</v>
      </c>
      <c r="D34" s="5" t="str">
        <f>A34&amp;CHAR(10)&amp;B34</f>
        <v>North Atlantic right Whale 
(Eubalaena glacialis)</v>
      </c>
      <c r="E34" s="48" t="s">
        <v>9</v>
      </c>
      <c r="F34" s="54" t="s">
        <v>256</v>
      </c>
    </row>
    <row r="35" spans="1:6" ht="135" x14ac:dyDescent="0.25">
      <c r="A35" s="1" t="s">
        <v>65</v>
      </c>
      <c r="B35" s="12" t="str">
        <f t="shared" si="0"/>
        <v>(Cicindela dorsalis dorsalis)</v>
      </c>
      <c r="C35" s="2" t="s">
        <v>66</v>
      </c>
      <c r="D35" s="12" t="str">
        <f t="shared" si="1"/>
        <v>Northeastern beach tiger beetle
(Cicindela dorsalis dorsalis)</v>
      </c>
      <c r="E35" s="1" t="s">
        <v>33</v>
      </c>
      <c r="F35" s="5" t="s">
        <v>151</v>
      </c>
    </row>
    <row r="36" spans="1:6" ht="90" x14ac:dyDescent="0.25">
      <c r="A36" s="1" t="s">
        <v>67</v>
      </c>
      <c r="B36" s="12" t="str">
        <f t="shared" si="0"/>
        <v>(Scirpus ancistrochaetus)</v>
      </c>
      <c r="C36" s="2" t="s">
        <v>68</v>
      </c>
      <c r="D36" s="12" t="str">
        <f t="shared" si="1"/>
        <v>Northeastern bulrush
(Scirpus ancistrochaetus)</v>
      </c>
      <c r="E36" s="1" t="s">
        <v>9</v>
      </c>
      <c r="F36" s="5" t="s">
        <v>152</v>
      </c>
    </row>
    <row r="37" spans="1:6" ht="135" x14ac:dyDescent="0.25">
      <c r="A37" s="1" t="s">
        <v>69</v>
      </c>
      <c r="B37" s="12" t="str">
        <f t="shared" si="0"/>
        <v>(Epioblasma capsaeformis)</v>
      </c>
      <c r="C37" s="2" t="s">
        <v>70</v>
      </c>
      <c r="D37" s="12" t="str">
        <f>A37&amp;CHAR(10)&amp;B37</f>
        <v>Oyster mussel
(Epioblasma capsaeformis)</v>
      </c>
      <c r="E37" s="1" t="s">
        <v>9</v>
      </c>
      <c r="F37" s="5" t="s">
        <v>153</v>
      </c>
    </row>
    <row r="38" spans="1:6" ht="75" x14ac:dyDescent="0.25">
      <c r="A38" s="1" t="s">
        <v>71</v>
      </c>
      <c r="B38" s="12" t="str">
        <f t="shared" si="0"/>
        <v>(Iliamna corei)</v>
      </c>
      <c r="C38" s="2" t="s">
        <v>72</v>
      </c>
      <c r="D38" s="12" t="str">
        <f t="shared" si="1"/>
        <v>Peter's Mountain mallow
(Iliamna corei)</v>
      </c>
      <c r="E38" s="1" t="s">
        <v>9</v>
      </c>
      <c r="F38" s="5" t="s">
        <v>154</v>
      </c>
    </row>
    <row r="39" spans="1:6" ht="60" x14ac:dyDescent="0.25">
      <c r="A39" s="48" t="s">
        <v>243</v>
      </c>
      <c r="B39" s="12" t="str">
        <f t="shared" si="0"/>
        <v>(Lampsilis abrupta)</v>
      </c>
      <c r="C39" s="2" t="s">
        <v>73</v>
      </c>
      <c r="D39" s="12" t="str">
        <f t="shared" si="1"/>
        <v>Pink mucket (pearlymussel)
(Lampsilis abrupta)</v>
      </c>
      <c r="E39" s="1" t="s">
        <v>9</v>
      </c>
      <c r="F39" s="8" t="s">
        <v>155</v>
      </c>
    </row>
    <row r="40" spans="1:6" ht="45" x14ac:dyDescent="0.25">
      <c r="A40" s="1" t="s">
        <v>74</v>
      </c>
      <c r="B40" s="12" t="str">
        <f t="shared" si="0"/>
        <v>(Charadrius melodus)</v>
      </c>
      <c r="C40" s="2" t="s">
        <v>75</v>
      </c>
      <c r="D40" s="12" t="str">
        <f t="shared" si="1"/>
        <v>Piping plover
(Charadrius melodus)</v>
      </c>
      <c r="E40" s="1" t="s">
        <v>33</v>
      </c>
      <c r="F40" s="9" t="s">
        <v>156</v>
      </c>
    </row>
    <row r="41" spans="1:6" ht="105" x14ac:dyDescent="0.25">
      <c r="A41" s="1" t="s">
        <v>76</v>
      </c>
      <c r="B41" s="12" t="str">
        <f t="shared" si="0"/>
        <v>(Villosa perpurpurea)</v>
      </c>
      <c r="C41" s="2" t="s">
        <v>77</v>
      </c>
      <c r="D41" s="12" t="str">
        <f t="shared" si="1"/>
        <v>Purple bean
(Villosa perpurpurea)</v>
      </c>
      <c r="E41" s="1" t="s">
        <v>9</v>
      </c>
      <c r="F41" s="9" t="s">
        <v>157</v>
      </c>
    </row>
    <row r="42" spans="1:6" ht="60" x14ac:dyDescent="0.25">
      <c r="A42" s="48" t="s">
        <v>245</v>
      </c>
      <c r="B42" s="12" t="s">
        <v>246</v>
      </c>
      <c r="C42" s="2"/>
      <c r="D42" s="12" t="str">
        <f t="shared" si="1"/>
        <v>Rayed Bean
(Villosa fabalis)</v>
      </c>
      <c r="E42" s="48" t="s">
        <v>9</v>
      </c>
      <c r="F42" s="9" t="s">
        <v>247</v>
      </c>
    </row>
    <row r="43" spans="1:6" ht="75" x14ac:dyDescent="0.25">
      <c r="A43" s="1" t="s">
        <v>78</v>
      </c>
      <c r="B43" s="12" t="str">
        <f t="shared" si="0"/>
        <v>(Picoides borealis)</v>
      </c>
      <c r="C43" s="2" t="s">
        <v>79</v>
      </c>
      <c r="D43" s="12" t="str">
        <f t="shared" si="1"/>
        <v>Red-cockaded woodpecker
(Picoides borealis)</v>
      </c>
      <c r="E43" s="1" t="s">
        <v>9</v>
      </c>
      <c r="F43" s="6" t="s">
        <v>158</v>
      </c>
    </row>
    <row r="44" spans="1:6" ht="75" x14ac:dyDescent="0.25">
      <c r="A44" s="1" t="s">
        <v>80</v>
      </c>
      <c r="B44" s="12" t="str">
        <f t="shared" si="0"/>
        <v>(Percina rex)</v>
      </c>
      <c r="C44" s="2" t="s">
        <v>81</v>
      </c>
      <c r="D44" s="12" t="str">
        <f t="shared" si="1"/>
        <v>Roanoke Logperch
(Percina rex)</v>
      </c>
      <c r="E44" s="1" t="s">
        <v>9</v>
      </c>
      <c r="F44" s="6" t="s">
        <v>159</v>
      </c>
    </row>
    <row r="45" spans="1:6" ht="376.5" customHeight="1" x14ac:dyDescent="0.25">
      <c r="A45" s="1" t="s">
        <v>82</v>
      </c>
      <c r="B45" s="12" t="str">
        <f t="shared" si="0"/>
        <v>(Sterna dougallii dougallii)</v>
      </c>
      <c r="C45" s="2" t="s">
        <v>83</v>
      </c>
      <c r="D45" s="12" t="str">
        <f t="shared" si="1"/>
        <v>Roseate tern
(Sterna dougallii dougallii)</v>
      </c>
      <c r="E45" s="1" t="s">
        <v>9</v>
      </c>
      <c r="F45" s="11" t="s">
        <v>160</v>
      </c>
    </row>
    <row r="46" spans="1:6" ht="45" x14ac:dyDescent="0.25">
      <c r="A46" s="1" t="s">
        <v>84</v>
      </c>
      <c r="B46" s="12" t="str">
        <f t="shared" si="0"/>
        <v>(Pleurobema plenum)</v>
      </c>
      <c r="C46" s="2" t="s">
        <v>85</v>
      </c>
      <c r="D46" s="12" t="str">
        <f t="shared" si="1"/>
        <v>Rough pigtoe
(Pleurobema plenum)</v>
      </c>
      <c r="E46" s="1" t="s">
        <v>9</v>
      </c>
      <c r="F46" s="9" t="s">
        <v>161</v>
      </c>
    </row>
    <row r="47" spans="1:6" ht="103.5" customHeight="1" x14ac:dyDescent="0.25">
      <c r="A47" s="1" t="s">
        <v>86</v>
      </c>
      <c r="B47" s="12" t="str">
        <f t="shared" si="0"/>
        <v>(Quadrula cylindrica strigillata)</v>
      </c>
      <c r="C47" s="2" t="s">
        <v>87</v>
      </c>
      <c r="D47" s="12" t="str">
        <f t="shared" si="1"/>
        <v>Rough rabbitsfoot
(Quadrula cylindrica strigillata)</v>
      </c>
      <c r="E47" s="1" t="s">
        <v>9</v>
      </c>
      <c r="F47" s="5" t="s">
        <v>162</v>
      </c>
    </row>
    <row r="48" spans="1:6" ht="244.5" customHeight="1" x14ac:dyDescent="0.25">
      <c r="A48" s="1" t="s">
        <v>88</v>
      </c>
      <c r="B48" s="12" t="str">
        <f t="shared" si="0"/>
        <v>(Amaranthus pumilus)</v>
      </c>
      <c r="C48" s="2" t="s">
        <v>89</v>
      </c>
      <c r="D48" s="12" t="str">
        <f t="shared" si="1"/>
        <v>Seabeach amaranth
(Amaranthus pumilus)</v>
      </c>
      <c r="E48" s="1" t="s">
        <v>33</v>
      </c>
      <c r="F48" s="9" t="s">
        <v>163</v>
      </c>
    </row>
    <row r="49" spans="1:6" ht="135" x14ac:dyDescent="0.25">
      <c r="A49" s="46" t="s">
        <v>237</v>
      </c>
      <c r="B49" s="35" t="s">
        <v>238</v>
      </c>
      <c r="D49" s="12" t="str">
        <f>A49&amp;CHAR(10)&amp;B49</f>
        <v>Sensitive joint-vetch
(Aeschynomene virginica)</v>
      </c>
      <c r="E49" s="46" t="s">
        <v>33</v>
      </c>
      <c r="F49" s="5" t="s">
        <v>239</v>
      </c>
    </row>
    <row r="50" spans="1:6" ht="105" x14ac:dyDescent="0.25">
      <c r="A50" s="1" t="s">
        <v>90</v>
      </c>
      <c r="B50" s="12" t="str">
        <f t="shared" si="0"/>
        <v>(Arabis serotina)</v>
      </c>
      <c r="C50" s="2" t="s">
        <v>91</v>
      </c>
      <c r="D50" s="12" t="str">
        <f t="shared" si="1"/>
        <v>Shale barren rock cress
(Arabis serotina)</v>
      </c>
      <c r="E50" s="1" t="s">
        <v>9</v>
      </c>
      <c r="F50" s="9" t="s">
        <v>164</v>
      </c>
    </row>
    <row r="51" spans="1:6" ht="105" x14ac:dyDescent="0.25">
      <c r="A51" s="1" t="s">
        <v>92</v>
      </c>
      <c r="B51" s="12" t="str">
        <f t="shared" si="0"/>
        <v>(Plethodon shenandoah)</v>
      </c>
      <c r="C51" s="2" t="s">
        <v>93</v>
      </c>
      <c r="D51" s="12" t="str">
        <f t="shared" si="1"/>
        <v>Shenandoah salamander
(Plethodon shenandoah)</v>
      </c>
      <c r="E51" s="1" t="s">
        <v>9</v>
      </c>
      <c r="F51" s="10" t="s">
        <v>165</v>
      </c>
    </row>
    <row r="52" spans="1:6" ht="75" x14ac:dyDescent="0.25">
      <c r="A52" s="48" t="s">
        <v>244</v>
      </c>
      <c r="B52" s="12" t="str">
        <f t="shared" si="0"/>
        <v>(Fusconaia cor)</v>
      </c>
      <c r="C52" s="2" t="s">
        <v>94</v>
      </c>
      <c r="D52" s="12" t="str">
        <f t="shared" si="1"/>
        <v>Shiny pigtoe
(Fusconaia cor)</v>
      </c>
      <c r="E52" s="1" t="s">
        <v>9</v>
      </c>
      <c r="F52" s="5" t="s">
        <v>166</v>
      </c>
    </row>
    <row r="53" spans="1:6" ht="255" x14ac:dyDescent="0.25">
      <c r="A53" s="1" t="s">
        <v>95</v>
      </c>
      <c r="B53" s="12" t="str">
        <f t="shared" si="0"/>
        <v>(Acipenser brevirostrum)</v>
      </c>
      <c r="C53" s="2" t="s">
        <v>96</v>
      </c>
      <c r="D53" s="12" t="str">
        <f t="shared" si="1"/>
        <v>Shortnose sturgeon
(Acipenser brevirostrum)</v>
      </c>
      <c r="E53" s="1" t="s">
        <v>9</v>
      </c>
      <c r="F53" s="10" t="s">
        <v>167</v>
      </c>
    </row>
    <row r="54" spans="1:6" ht="60" x14ac:dyDescent="0.25">
      <c r="A54" s="1" t="s">
        <v>97</v>
      </c>
      <c r="B54" s="12" t="str">
        <f t="shared" si="0"/>
        <v>(Erimystax cahni)</v>
      </c>
      <c r="C54" s="2" t="s">
        <v>98</v>
      </c>
      <c r="D54" s="12" t="str">
        <f t="shared" si="1"/>
        <v>Slender chub
(Erimystax cahni)</v>
      </c>
      <c r="E54" s="1" t="s">
        <v>33</v>
      </c>
      <c r="F54" s="9" t="s">
        <v>168</v>
      </c>
    </row>
    <row r="55" spans="1:6" ht="93.75" customHeight="1" x14ac:dyDescent="0.25">
      <c r="A55" s="1" t="s">
        <v>99</v>
      </c>
      <c r="B55" s="12" t="str">
        <f t="shared" si="0"/>
        <v>(Isotria medeoloides)</v>
      </c>
      <c r="C55" s="2" t="s">
        <v>100</v>
      </c>
      <c r="D55" s="12" t="str">
        <f t="shared" si="1"/>
        <v>Small whorled pogonia
(Isotria medeoloides)</v>
      </c>
      <c r="E55" s="1" t="s">
        <v>33</v>
      </c>
      <c r="F55" s="6" t="s">
        <v>169</v>
      </c>
    </row>
    <row r="56" spans="1:6" ht="45" x14ac:dyDescent="0.25">
      <c r="A56" s="1" t="s">
        <v>101</v>
      </c>
      <c r="B56" s="12" t="str">
        <f t="shared" si="0"/>
        <v>(Cardamine micranthera)</v>
      </c>
      <c r="C56" s="2" t="s">
        <v>102</v>
      </c>
      <c r="D56" s="12" t="str">
        <f t="shared" si="1"/>
        <v>Small-anthered bittercress
(Cardamine micranthera)</v>
      </c>
      <c r="E56" s="1" t="s">
        <v>9</v>
      </c>
      <c r="F56" s="9" t="s">
        <v>179</v>
      </c>
    </row>
    <row r="57" spans="1:6" ht="105" x14ac:dyDescent="0.25">
      <c r="A57" s="1" t="s">
        <v>103</v>
      </c>
      <c r="B57" s="12" t="str">
        <f t="shared" si="0"/>
        <v>(Echinacea laevigata)</v>
      </c>
      <c r="C57" s="2" t="s">
        <v>104</v>
      </c>
      <c r="D57" s="12" t="str">
        <f t="shared" si="1"/>
        <v>Smooth coneflower
(Echinacea laevigata)</v>
      </c>
      <c r="E57" s="1" t="s">
        <v>9</v>
      </c>
      <c r="F57" s="9" t="s">
        <v>180</v>
      </c>
    </row>
    <row r="58" spans="1:6" ht="45" x14ac:dyDescent="0.25">
      <c r="A58" s="48" t="s">
        <v>248</v>
      </c>
      <c r="B58" s="48" t="s">
        <v>249</v>
      </c>
      <c r="C58" s="2"/>
      <c r="D58" s="12" t="str">
        <f t="shared" si="1"/>
        <v>Snuffbox mussel
(Epioblasma triquetra)</v>
      </c>
      <c r="E58" s="48" t="s">
        <v>9</v>
      </c>
      <c r="F58" s="9" t="s">
        <v>250</v>
      </c>
    </row>
    <row r="59" spans="1:6" ht="90" x14ac:dyDescent="0.25">
      <c r="A59" s="53" t="s">
        <v>251</v>
      </c>
      <c r="B59" s="12" t="s">
        <v>252</v>
      </c>
      <c r="C59" s="2"/>
      <c r="D59" s="12" t="str">
        <f t="shared" si="1"/>
        <v>Spectaclecase (mussel)
(Cumberlandia monodonta)</v>
      </c>
      <c r="E59" s="48" t="s">
        <v>9</v>
      </c>
      <c r="F59" s="9" t="s">
        <v>253</v>
      </c>
    </row>
    <row r="60" spans="1:6" ht="60" x14ac:dyDescent="0.25">
      <c r="A60" s="1" t="s">
        <v>105</v>
      </c>
      <c r="B60" s="12" t="str">
        <f t="shared" si="0"/>
        <v>(Erimonax monachus)</v>
      </c>
      <c r="C60" s="2" t="s">
        <v>106</v>
      </c>
      <c r="D60" s="12" t="str">
        <f t="shared" si="1"/>
        <v>Spotfin chub
(Erimonax monachus)</v>
      </c>
      <c r="E60" s="1" t="s">
        <v>33</v>
      </c>
      <c r="F60" s="9" t="s">
        <v>181</v>
      </c>
    </row>
    <row r="61" spans="1:6" ht="230.25" customHeight="1" x14ac:dyDescent="0.25">
      <c r="A61" s="1" t="s">
        <v>107</v>
      </c>
      <c r="B61" s="12" t="str">
        <f t="shared" si="0"/>
        <v>(Helonias bullata)</v>
      </c>
      <c r="C61" s="2" t="s">
        <v>108</v>
      </c>
      <c r="D61" s="12" t="str">
        <f t="shared" si="1"/>
        <v>Swamp pink
(Helonias bullata)</v>
      </c>
      <c r="E61" s="1" t="s">
        <v>33</v>
      </c>
      <c r="F61" s="6" t="s">
        <v>109</v>
      </c>
    </row>
    <row r="62" spans="1:6" ht="45" x14ac:dyDescent="0.25">
      <c r="A62" s="1" t="s">
        <v>110</v>
      </c>
      <c r="B62" s="12" t="str">
        <f t="shared" si="0"/>
        <v>(Epioblasma florentina walkeri (=E. walkeri))</v>
      </c>
      <c r="C62" s="2" t="s">
        <v>111</v>
      </c>
      <c r="D62" s="12" t="str">
        <f t="shared" si="1"/>
        <v>Tan riffleshell
(Epioblasma florentina walkeri (=E. walkeri))</v>
      </c>
      <c r="E62" s="1" t="s">
        <v>9</v>
      </c>
      <c r="F62" s="9" t="s">
        <v>170</v>
      </c>
    </row>
    <row r="63" spans="1:6" ht="60" x14ac:dyDescent="0.25">
      <c r="A63" s="1" t="s">
        <v>112</v>
      </c>
      <c r="B63" s="12" t="str">
        <f t="shared" si="0"/>
        <v>(Corynorhinus (=Plecotus) townsendii virginianus)</v>
      </c>
      <c r="C63" s="2" t="s">
        <v>113</v>
      </c>
      <c r="D63" s="12" t="str">
        <f t="shared" si="1"/>
        <v>Virginia big-eared bat
(Corynorhinus (=Plecotus) townsendii virginianus)</v>
      </c>
      <c r="E63" s="1" t="s">
        <v>9</v>
      </c>
      <c r="F63" s="9" t="s">
        <v>171</v>
      </c>
    </row>
    <row r="64" spans="1:6" ht="105" x14ac:dyDescent="0.25">
      <c r="A64" s="1" t="s">
        <v>114</v>
      </c>
      <c r="B64" s="12" t="str">
        <f t="shared" si="0"/>
        <v>(Polygyriscus virginianus)</v>
      </c>
      <c r="C64" s="2" t="s">
        <v>115</v>
      </c>
      <c r="D64" s="12" t="str">
        <f t="shared" si="1"/>
        <v>Virginia fringed mountain snail
(Polygyriscus virginianus)</v>
      </c>
      <c r="E64" s="1" t="s">
        <v>9</v>
      </c>
      <c r="F64" s="9" t="s">
        <v>172</v>
      </c>
    </row>
    <row r="65" spans="1:6" ht="120" x14ac:dyDescent="0.25">
      <c r="A65" s="1" t="s">
        <v>116</v>
      </c>
      <c r="B65" s="12" t="str">
        <f t="shared" si="0"/>
        <v>(Glaucomys sabrinus fuscus)</v>
      </c>
      <c r="C65" s="2" t="s">
        <v>117</v>
      </c>
      <c r="D65" s="12" t="str">
        <f t="shared" si="1"/>
        <v>Virginia northern flying squirrel
(Glaucomys sabrinus fuscus)</v>
      </c>
      <c r="E65" s="1" t="s">
        <v>9</v>
      </c>
      <c r="F65" s="9" t="s">
        <v>173</v>
      </c>
    </row>
    <row r="66" spans="1:6" ht="45" x14ac:dyDescent="0.25">
      <c r="A66" s="1" t="s">
        <v>118</v>
      </c>
      <c r="B66" s="12" t="str">
        <f t="shared" si="0"/>
        <v>(Betula uber)</v>
      </c>
      <c r="C66" s="2" t="s">
        <v>119</v>
      </c>
      <c r="D66" s="12" t="str">
        <f t="shared" si="1"/>
        <v>Virginia round-leaf birch
(Betula uber)</v>
      </c>
      <c r="E66" s="1" t="s">
        <v>33</v>
      </c>
      <c r="F66" s="9" t="s">
        <v>174</v>
      </c>
    </row>
    <row r="67" spans="1:6" ht="78" customHeight="1" x14ac:dyDescent="0.25">
      <c r="A67" s="1" t="s">
        <v>120</v>
      </c>
      <c r="B67" s="12" t="str">
        <f t="shared" si="0"/>
        <v>(Helenium virginicum)</v>
      </c>
      <c r="C67" s="2" t="s">
        <v>121</v>
      </c>
      <c r="D67" s="12" t="str">
        <f t="shared" si="1"/>
        <v>Virginia Sneezeweed
(Helenium virginicum)</v>
      </c>
      <c r="E67" s="1" t="s">
        <v>33</v>
      </c>
      <c r="F67" s="9" t="s">
        <v>175</v>
      </c>
    </row>
    <row r="68" spans="1:6" ht="90" x14ac:dyDescent="0.25">
      <c r="A68" s="1" t="s">
        <v>122</v>
      </c>
      <c r="B68" s="12" t="str">
        <f t="shared" si="0"/>
        <v>(Spiraea virginiana)</v>
      </c>
      <c r="C68" s="2" t="s">
        <v>123</v>
      </c>
      <c r="D68" s="12" t="str">
        <f t="shared" si="1"/>
        <v>Virginia spiraea
(Spiraea virginiana)</v>
      </c>
      <c r="E68" s="1" t="s">
        <v>33</v>
      </c>
      <c r="F68" s="10" t="s">
        <v>176</v>
      </c>
    </row>
    <row r="69" spans="1:6" ht="105" x14ac:dyDescent="0.25">
      <c r="A69" s="1" t="s">
        <v>124</v>
      </c>
      <c r="B69" s="12" t="str">
        <f t="shared" si="0"/>
        <v>(Noturus flavipinnis)</v>
      </c>
      <c r="C69" s="2" t="s">
        <v>125</v>
      </c>
      <c r="D69" s="12" t="str">
        <f t="shared" si="1"/>
        <v>Yellowfin madtom
(Noturus flavipinnis)</v>
      </c>
      <c r="E69" s="1" t="s">
        <v>9</v>
      </c>
      <c r="F69" s="5" t="s">
        <v>177</v>
      </c>
    </row>
  </sheetData>
  <sheetProtection password="CC75" sheet="1" objects="1" scenarios="1"/>
  <phoneticPr fontId="0" type="noConversion"/>
  <hyperlinks>
    <hyperlink ref="B49" r:id="rId1" display="http://ecos.fws.gov/speciesProfile/profile/speciesProfile.action?spcode=Q24J"/>
  </hyperlink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0"/>
  <sheetViews>
    <sheetView topLeftCell="C1" workbookViewId="0">
      <selection activeCell="D1" sqref="D1:H3"/>
    </sheetView>
  </sheetViews>
  <sheetFormatPr defaultRowHeight="15" outlineLevelCol="1" x14ac:dyDescent="0.25"/>
  <cols>
    <col min="1" max="1" width="53.85546875" bestFit="1" customWidth="1"/>
    <col min="2" max="2" width="70.28515625" bestFit="1" customWidth="1"/>
    <col min="4" max="4" width="49.28515625" bestFit="1" customWidth="1" outlineLevel="1"/>
    <col min="5" max="5" width="31.140625" bestFit="1" customWidth="1" outlineLevel="1"/>
    <col min="7" max="7" width="49.28515625" bestFit="1" customWidth="1" outlineLevel="1"/>
    <col min="8" max="8" width="31.140625" bestFit="1" customWidth="1" outlineLevel="1"/>
  </cols>
  <sheetData>
    <row r="1" spans="1:8" x14ac:dyDescent="0.25">
      <c r="A1" s="20" t="s">
        <v>191</v>
      </c>
      <c r="B1" s="20" t="s">
        <v>204</v>
      </c>
      <c r="D1" s="20" t="s">
        <v>191</v>
      </c>
      <c r="E1" s="20" t="s">
        <v>208</v>
      </c>
      <c r="G1" s="20" t="s">
        <v>191</v>
      </c>
      <c r="H1" s="20" t="s">
        <v>208</v>
      </c>
    </row>
    <row r="2" spans="1:8" x14ac:dyDescent="0.25">
      <c r="A2" s="22" t="s">
        <v>211</v>
      </c>
      <c r="B2" s="22" t="s">
        <v>211</v>
      </c>
      <c r="D2" s="21" t="s">
        <v>205</v>
      </c>
      <c r="E2" s="21" t="s">
        <v>209</v>
      </c>
      <c r="G2" s="21" t="s">
        <v>212</v>
      </c>
      <c r="H2" s="21" t="s">
        <v>209</v>
      </c>
    </row>
    <row r="3" spans="1:8" x14ac:dyDescent="0.25">
      <c r="A3" s="21" t="s">
        <v>192</v>
      </c>
      <c r="B3" s="21" t="s">
        <v>200</v>
      </c>
      <c r="D3" s="21" t="s">
        <v>206</v>
      </c>
      <c r="E3" s="21" t="s">
        <v>210</v>
      </c>
      <c r="G3" s="21" t="s">
        <v>207</v>
      </c>
      <c r="H3" s="21" t="s">
        <v>210</v>
      </c>
    </row>
    <row r="4" spans="1:8" x14ac:dyDescent="0.25">
      <c r="A4" s="21" t="s">
        <v>193</v>
      </c>
      <c r="B4" s="21" t="s">
        <v>200</v>
      </c>
    </row>
    <row r="5" spans="1:8" x14ac:dyDescent="0.25">
      <c r="A5" s="21" t="s">
        <v>194</v>
      </c>
      <c r="B5" s="21" t="s">
        <v>200</v>
      </c>
    </row>
    <row r="6" spans="1:8" x14ac:dyDescent="0.25">
      <c r="A6" s="21" t="s">
        <v>195</v>
      </c>
      <c r="B6" s="21" t="s">
        <v>201</v>
      </c>
    </row>
    <row r="7" spans="1:8" x14ac:dyDescent="0.25">
      <c r="A7" s="21" t="s">
        <v>196</v>
      </c>
      <c r="B7" s="21" t="s">
        <v>202</v>
      </c>
    </row>
    <row r="8" spans="1:8" x14ac:dyDescent="0.25">
      <c r="A8" s="21" t="s">
        <v>197</v>
      </c>
      <c r="B8" s="21" t="s">
        <v>202</v>
      </c>
    </row>
    <row r="9" spans="1:8" x14ac:dyDescent="0.25">
      <c r="A9" s="21" t="s">
        <v>198</v>
      </c>
      <c r="B9" s="21" t="s">
        <v>202</v>
      </c>
    </row>
    <row r="10" spans="1:8" x14ac:dyDescent="0.25">
      <c r="A10" s="21" t="s">
        <v>199</v>
      </c>
      <c r="B10" s="21" t="s">
        <v>203</v>
      </c>
    </row>
  </sheetData>
  <sheetProtection password="CC75"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Project Review Steps</vt:lpstr>
      <vt:lpstr>Conclusion Table</vt:lpstr>
      <vt:lpstr>Resources</vt:lpstr>
      <vt:lpstr>ConclusionDetermination</vt:lpstr>
      <vt:lpstr>CriticalHabitat</vt:lpstr>
      <vt:lpstr>DropdownList</vt:lpstr>
      <vt:lpstr>DropList</vt:lpstr>
      <vt:lpstr>EADConclusions</vt:lpstr>
      <vt:lpstr>EagleConcentration</vt:lpstr>
      <vt:lpstr>EagleNests</vt:lpstr>
      <vt:lpstr>HabitatAsses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Gazzera, Silvia B CIV USARMY CENAO (US)</cp:lastModifiedBy>
  <cp:lastPrinted>2012-05-31T16:44:41Z</cp:lastPrinted>
  <dcterms:created xsi:type="dcterms:W3CDTF">2012-02-14T13:17:51Z</dcterms:created>
  <dcterms:modified xsi:type="dcterms:W3CDTF">2018-03-01T18:35:51Z</dcterms:modified>
</cp:coreProperties>
</file>