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Sections\Special Projects Section\Berg\Berg\Project 2017\NAO-2017-0174 Gills Cove dredging\"/>
    </mc:Choice>
  </mc:AlternateContent>
  <bookViews>
    <workbookView xWindow="0" yWindow="0" windowWidth="11496" windowHeight="3564"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Species'!$D$2:$D$80</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Species'!$A$4:$A$80</definedName>
    <definedName name="Resources">'FWS Species'!$A$1:$F$80</definedName>
    <definedName name="SAV">#REF!</definedName>
    <definedName name="Section7Conclusions">'Conclusion Determination'!$A$2:$A$13</definedName>
    <definedName name="SpeciesList">'FWS Species'!$A$2:$A$80</definedName>
  </definedNames>
  <calcPr calcId="152511"/>
</workbook>
</file>

<file path=xl/calcChain.xml><?xml version="1.0" encoding="utf-8"?>
<calcChain xmlns="http://schemas.openxmlformats.org/spreadsheetml/2006/main">
  <c r="D8" i="1" l="1"/>
  <c r="D6" i="4" l="1"/>
  <c r="B3" i="8"/>
  <c r="B3" i="9"/>
  <c r="B3" i="4"/>
  <c r="D3" i="4" s="1"/>
  <c r="D46" i="4"/>
  <c r="D23" i="4"/>
  <c r="B26" i="4"/>
  <c r="D26" i="4" s="1"/>
  <c r="B79" i="4"/>
  <c r="D79" i="4" s="1"/>
  <c r="B55" i="4"/>
  <c r="D55" i="4" s="1"/>
  <c r="B49" i="4"/>
  <c r="D49" i="4" s="1"/>
  <c r="B51" i="4"/>
  <c r="D51" i="4" s="1"/>
  <c r="B71" i="4"/>
  <c r="D71" i="4" s="1"/>
  <c r="B8" i="4"/>
  <c r="D8" i="4" s="1"/>
  <c r="B22" i="4"/>
  <c r="D22" i="4" s="1"/>
  <c r="B59" i="4"/>
  <c r="D59" i="4" s="1"/>
  <c r="B40" i="4"/>
  <c r="D40" i="4" s="1"/>
  <c r="B9" i="4"/>
  <c r="D9" i="4" s="1"/>
  <c r="B18" i="4"/>
  <c r="D18" i="4" s="1"/>
  <c r="B37" i="4"/>
  <c r="D37" i="4" s="1"/>
  <c r="B7" i="4"/>
  <c r="D7" i="4" s="1"/>
  <c r="B2" i="9"/>
  <c r="D2" i="9" s="1"/>
  <c r="D3" i="9"/>
  <c r="B62" i="4"/>
  <c r="D62" i="4" s="1"/>
  <c r="B48" i="4"/>
  <c r="D48" i="4" s="1"/>
  <c r="B63" i="4"/>
  <c r="D63" i="4" s="1"/>
  <c r="B57" i="4"/>
  <c r="D57" i="4" s="1"/>
  <c r="B73" i="4"/>
  <c r="D73" i="4" s="1"/>
  <c r="B68" i="4"/>
  <c r="D68" i="4" s="1"/>
  <c r="B69" i="4"/>
  <c r="D69" i="4" s="1"/>
  <c r="B67" i="4"/>
  <c r="D67" i="4" s="1"/>
  <c r="D13" i="1"/>
  <c r="C13" i="1"/>
  <c r="D14" i="1"/>
  <c r="C14" i="1"/>
  <c r="D12" i="1"/>
  <c r="C12" i="1"/>
  <c r="C10" i="1"/>
  <c r="C15" i="1"/>
  <c r="C11" i="1"/>
  <c r="C9" i="1"/>
  <c r="B5" i="4"/>
  <c r="D5" i="4" s="1"/>
  <c r="C25" i="1"/>
  <c r="C24" i="1"/>
  <c r="D15" i="1"/>
  <c r="D11" i="1"/>
  <c r="D10" i="1"/>
  <c r="D9"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6" i="4"/>
  <c r="D56" i="4" s="1"/>
  <c r="B58" i="4"/>
  <c r="D58" i="4" s="1"/>
  <c r="B60" i="4"/>
  <c r="D60" i="4" s="1"/>
  <c r="B61" i="4"/>
  <c r="D61" i="4" s="1"/>
  <c r="B64" i="4"/>
  <c r="D64" i="4" s="1"/>
  <c r="B65" i="4"/>
  <c r="D65" i="4" s="1"/>
  <c r="B66" i="4"/>
  <c r="D66" i="4" s="1"/>
  <c r="B70" i="4"/>
  <c r="D70" i="4" s="1"/>
  <c r="B72" i="4"/>
  <c r="D72" i="4" s="1"/>
  <c r="B74" i="4"/>
  <c r="D74" i="4" s="1"/>
  <c r="B75" i="4"/>
  <c r="D75" i="4" s="1"/>
  <c r="B76" i="4"/>
  <c r="D76" i="4" s="1"/>
  <c r="B77" i="4"/>
  <c r="D77" i="4" s="1"/>
  <c r="B78" i="4"/>
  <c r="D78" i="4" s="1"/>
  <c r="B80" i="4"/>
  <c r="D80" i="4" s="1"/>
</calcChain>
</file>

<file path=xl/sharedStrings.xml><?xml version="1.0" encoding="utf-8"?>
<sst xmlns="http://schemas.openxmlformats.org/spreadsheetml/2006/main" count="533" uniqueCount="419">
  <si>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</si>
  <si>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</si>
  <si>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</si>
  <si>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</si>
  <si>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</si>
  <si>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</si>
  <si>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</si>
  <si>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</si>
  <si>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</si>
  <si>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</si>
  <si>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</si>
  <si>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</si>
  <si>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</si>
  <si>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</si>
  <si>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</si>
  <si>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</si>
  <si>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</si>
  <si>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</si>
  <si>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</si>
  <si>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</si>
  <si>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</si>
  <si>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</si>
  <si>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</si>
  <si>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</si>
  <si>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</si>
  <si>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</si>
  <si>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</si>
  <si>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</si>
  <si>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</si>
  <si>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</si>
  <si>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</si>
  <si>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</si>
  <si>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</si>
  <si>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</si>
  <si>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</si>
  <si>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</si>
  <si>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</si>
  <si>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</si>
  <si>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</si>
  <si>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</si>
  <si>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</si>
  <si>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</si>
  <si>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</si>
  <si>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</si>
  <si>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</si>
  <si>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</si>
  <si>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</si>
  <si>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</si>
  <si>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</si>
  <si>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</si>
  <si>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</si>
  <si>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</si>
  <si>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</si>
  <si>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</si>
  <si>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</si>
  <si>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</si>
  <si>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</si>
  <si>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</si>
  <si>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</si>
  <si>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</si>
  <si>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</si>
  <si>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</si>
  <si>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</si>
  <si>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</si>
  <si>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</si>
  <si>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</si>
  <si>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</si>
  <si>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</si>
  <si>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</si>
  <si>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</si>
  <si>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</si>
  <si>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</si>
  <si>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</si>
  <si>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</si>
  <si>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</si>
  <si>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</si>
  <si>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</si>
  <si>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</si>
  <si>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</si>
  <si>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</si>
  <si>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</si>
  <si>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</si>
  <si>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</si>
  <si>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</si>
  <si>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</si>
  <si>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</si>
  <si>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</si>
  <si>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</si>
  <si>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</si>
  <si>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</si>
  <si>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</si>
  <si>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</si>
  <si>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</si>
  <si>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</si>
  <si>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</si>
  <si>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</si>
  <si>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</si>
  <si>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</si>
  <si>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</si>
  <si>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</si>
  <si>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</si>
  <si>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</si>
  <si>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</si>
  <si>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</si>
  <si>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</si>
  <si>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</si>
  <si>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</si>
  <si>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</si>
  <si>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</si>
  <si>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</si>
  <si>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</si>
  <si>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</si>
  <si>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</si>
  <si>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</si>
  <si>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</si>
  <si>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</si>
  <si>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</si>
  <si>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</si>
  <si>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</si>
  <si>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</si>
  <si>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</si>
  <si>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</si>
  <si>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</si>
  <si>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</si>
  <si>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</si>
  <si>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</si>
  <si>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</si>
  <si>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</si>
  <si>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</si>
  <si>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</si>
  <si>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</si>
  <si>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</si>
  <si>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</si>
  <si>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</si>
  <si>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</si>
  <si>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</si>
  <si>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</si>
  <si>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</si>
  <si>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</si>
  <si>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</si>
  <si>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</si>
  <si>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</si>
  <si>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</si>
  <si>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</si>
  <si>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</si>
  <si>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</si>
  <si>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</si>
  <si>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</si>
  <si>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</si>
  <si>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</si>
  <si>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</si>
  <si>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</si>
  <si>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</si>
  <si>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</si>
  <si>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</si>
  <si>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</si>
  <si>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</si>
  <si>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</si>
  <si>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</si>
  <si>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</si>
  <si>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</si>
  <si>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</si>
  <si>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</si>
  <si>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</si>
  <si>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</si>
  <si>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</si>
  <si>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</si>
  <si>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</si>
  <si>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</si>
  <si>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</si>
  <si>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</si>
  <si>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</si>
  <si>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</si>
  <si>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</si>
  <si>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</si>
  <si>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</si>
  <si>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</si>
  <si>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</si>
  <si>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</si>
  <si>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</si>
  <si>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</si>
  <si>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</si>
  <si>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</si>
  <si>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</si>
  <si>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</si>
  <si>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</si>
  <si>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</si>
  <si>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</si>
  <si>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</si>
  <si>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</si>
  <si>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</si>
  <si>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</si>
  <si>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</si>
  <si>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</si>
  <si>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</si>
  <si>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</si>
  <si>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</si>
  <si>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</si>
  <si>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</si>
  <si>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</si>
  <si>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</si>
  <si>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</si>
  <si>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</si>
  <si>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</si>
  <si>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</si>
  <si>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</si>
  <si>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</si>
  <si>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</si>
  <si>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</si>
  <si>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</si>
  <si>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</si>
  <si>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</si>
  <si>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</si>
  <si>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</si>
  <si>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</si>
  <si>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</si>
  <si>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</si>
  <si>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</si>
  <si>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</si>
  <si>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</si>
  <si>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</si>
  <si>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</si>
  <si>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</si>
  <si>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</si>
  <si>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</si>
  <si>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</si>
  <si>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</si>
  <si>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</si>
  <si>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</si>
  <si>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</si>
  <si>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</si>
  <si>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</si>
  <si>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</si>
  <si>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</si>
  <si>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</si>
  <si>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</si>
  <si>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</si>
  <si>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</si>
  <si>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</si>
  <si>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</si>
  <si>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</si>
  <si>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</si>
  <si>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</si>
  <si>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</si>
  <si>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</si>
  <si>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</si>
  <si>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</si>
  <si>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</si>
  <si>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</si>
  <si>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</si>
  <si>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</si>
  <si>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</si>
  <si>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</si>
  <si>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</si>
  <si>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</si>
  <si>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</si>
  <si>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</si>
  <si>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</si>
  <si>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</si>
  <si>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</si>
  <si>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</si>
  <si>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</si>
  <si>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</si>
  <si>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</si>
  <si>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</si>
  <si>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</si>
  <si>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</si>
  <si>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</si>
  <si>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</si>
  <si>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</si>
  <si>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</si>
  <si>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</si>
  <si>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</si>
  <si>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</si>
  <si>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</si>
  <si>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</si>
  <si>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</si>
  <si>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</si>
  <si>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</si>
  <si>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</si>
  <si>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</si>
  <si>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</si>
  <si>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</si>
  <si>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</si>
  <si>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</si>
  <si>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</si>
  <si>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</si>
  <si>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</si>
  <si>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</si>
  <si>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</si>
  <si>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</si>
  <si>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</si>
  <si>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</si>
  <si>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</si>
  <si>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</si>
  <si>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</si>
  <si>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</si>
  <si>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</si>
  <si>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</si>
  <si>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</si>
  <si>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</si>
  <si>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</si>
  <si>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</si>
  <si>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</si>
  <si>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</si>
  <si>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</si>
  <si>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</si>
  <si>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</si>
  <si>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</si>
  <si>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</si>
  <si>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</si>
  <si>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</si>
  <si>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</si>
  <si>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</si>
  <si>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</si>
  <si>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</si>
  <si>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</si>
  <si>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</si>
  <si>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</si>
  <si>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</si>
  <si>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</si>
  <si>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</si>
  <si>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</si>
  <si>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</si>
  <si>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</si>
  <si>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</si>
  <si>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</si>
  <si>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</si>
  <si>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</si>
  <si>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</si>
  <si>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</si>
  <si>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</si>
  <si>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</si>
  <si>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</si>
  <si>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</si>
  <si>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</si>
  <si>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</si>
  <si>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</si>
  <si>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</si>
  <si>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</si>
  <si>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</si>
  <si>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</si>
  <si>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</si>
  <si>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</si>
  <si>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</si>
  <si>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</si>
  <si>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</si>
  <si>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</si>
  <si>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</si>
  <si>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</si>
  <si>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</si>
  <si>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</si>
  <si>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</si>
  <si>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</si>
  <si>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</si>
  <si>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</si>
  <si>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</si>
  <si>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</si>
  <si>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</si>
  <si>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</si>
  <si>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</si>
  <si>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</si>
  <si>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</si>
  <si>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</si>
  <si>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</si>
  <si>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</si>
  <si>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</si>
  <si>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</si>
  <si>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</si>
  <si>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</si>
  <si>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</si>
  <si>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</si>
  <si>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</si>
  <si>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</si>
  <si>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</si>
  <si>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</si>
  <si>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</si>
  <si>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</si>
  <si>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</si>
  <si>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</si>
  <si>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</si>
  <si>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</si>
  <si>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</si>
  <si>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</si>
  <si>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</si>
  <si>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</si>
  <si>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</si>
  <si>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</si>
  <si>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</si>
  <si>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</si>
  <si>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</si>
  <si>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</si>
  <si>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</si>
  <si>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</si>
  <si>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</si>
  <si>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</si>
  <si>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</si>
  <si>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</si>
  <si>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</si>
  <si>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</si>
  <si>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</si>
  <si>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</si>
  <si>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</si>
  <si>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</si>
  <si>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</si>
  <si>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</si>
  <si>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</si>
  <si>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Project Manager:Robert Berg</t>
  </si>
  <si>
    <t>Project Name:Gills Cove dredging</t>
  </si>
  <si>
    <t>Project Number: NAO-2017-0174/17-V0113</t>
  </si>
  <si>
    <t>Date:2/9/17</t>
  </si>
  <si>
    <t xml:space="preserve">Project Description:Dredge 2300 feet of channel for navigation access to a maximum depth of -4.5 feet with a maximum bottom width of 40 feet.  Impacts to 13,216 square feet of non-vegetated wetlands will occur and 260 square feet of tidal vegetated wetlands will occur. </t>
  </si>
  <si>
    <t>Northern long-eared bat
(Myotis septentrionalis)</t>
  </si>
  <si>
    <t>Relying upon the findings of the 1/5/2016 Programmatic Biological Opinion for the Final 4(d) Rule on the Northern Long-eared bat and activities exempted from Take Prohibitions to fulfill our prjoect specific section 7 responsibilities.</t>
  </si>
  <si>
    <t>No hit in Corpsmap.</t>
  </si>
  <si>
    <t>Grid 94</t>
  </si>
  <si>
    <t>Not mapped</t>
  </si>
  <si>
    <t>Potential habitat</t>
  </si>
  <si>
    <t>No SAV's, no cobble bottom, mud type bottom, likely sturgeon would only transit the area but not feed or spawn.</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</si>
</sst>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90">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4" xfId="0" applyFont="1" applyBorder="1" applyAlignment="1">
      <alignment horizontal="left" vertical="top"/>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xf numFmtId="0" fontId="16" fillId="0" borderId="5" xfId="0" applyNumberFormat="1" applyFont="1" applyFill="1" applyBorder="1" applyAlignment="1" applyProtection="1">
      <alignment wrapText="1"/>
      <protection locked="0"/>
    </xf>
  </cellXfs>
  <cellStyles count="3">
    <cellStyle name="Heading 4" xfId="1" builtinId="19"/>
    <cellStyle name="Hyperlink" xfId="2" builtinId="8"/>
    <cellStyle name="Normal" xfId="0" builtinId="0"/>
  </cellStyles>
  <dxfs count="9">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0"/>
    <tableColumn id="4" name="Species Info / Habitat Description" dataDxfId="2">
      <calculatedColumnFormula>IF($A8&lt;&gt;"",INDEX('FWS Species'!$F:$F,MATCH($A8,'FWS Species'!$D:$D,FALSE),1),"")</calculatedColumnFormula>
    </tableColumn>
    <tableColumn id="5" name="Notes / Determination" dataDxfId="1"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6" t="s">
        <v>148</v>
      </c>
      <c r="B1" s="66"/>
      <c r="C1" s="66"/>
      <c r="D1" s="66"/>
      <c r="E1" s="66"/>
      <c r="F1" s="66"/>
      <c r="G1" s="66"/>
      <c r="H1" s="66"/>
      <c r="I1" s="66"/>
      <c r="J1" s="66"/>
      <c r="K1" s="66"/>
      <c r="L1" s="66"/>
      <c r="M1" s="66"/>
      <c r="N1" s="66"/>
      <c r="O1" s="66"/>
      <c r="P1" s="66"/>
      <c r="Q1" s="66"/>
      <c r="R1" s="66"/>
      <c r="S1" s="66"/>
    </row>
    <row r="2" spans="1:19" ht="15.6" x14ac:dyDescent="0.3">
      <c r="A2" s="67" t="s">
        <v>158</v>
      </c>
      <c r="B2" s="67"/>
      <c r="C2" s="67"/>
      <c r="D2" s="67"/>
      <c r="E2" s="67"/>
      <c r="F2" s="67"/>
      <c r="G2" s="67"/>
      <c r="H2" s="67"/>
      <c r="I2" s="67"/>
      <c r="J2" s="67"/>
      <c r="K2" s="67"/>
      <c r="L2" s="67"/>
      <c r="M2" s="67"/>
      <c r="N2" s="67"/>
      <c r="O2" s="67"/>
      <c r="P2" s="67"/>
      <c r="Q2" s="67"/>
      <c r="R2" s="67"/>
      <c r="S2" s="67"/>
    </row>
    <row r="3" spans="1:19" ht="15.6" x14ac:dyDescent="0.3">
      <c r="A3" s="27"/>
      <c r="B3" s="27"/>
      <c r="C3" s="27"/>
      <c r="D3" s="27"/>
      <c r="E3" s="27"/>
      <c r="F3" s="27"/>
      <c r="G3" s="27"/>
      <c r="H3" s="27"/>
      <c r="I3" s="27"/>
      <c r="J3" s="27"/>
      <c r="K3" s="27"/>
      <c r="L3" s="27"/>
      <c r="M3" s="27"/>
      <c r="N3" s="27"/>
      <c r="O3" s="27"/>
      <c r="P3" s="27"/>
      <c r="Q3" s="27"/>
      <c r="R3" s="27"/>
      <c r="S3" s="27"/>
    </row>
    <row r="4" spans="1:19" ht="21" x14ac:dyDescent="0.4">
      <c r="A4" s="65" t="s">
        <v>149</v>
      </c>
      <c r="B4" s="65"/>
      <c r="C4" s="65"/>
      <c r="D4" s="65"/>
      <c r="E4" s="65"/>
      <c r="F4" s="65"/>
      <c r="G4" s="65"/>
      <c r="H4" s="65"/>
      <c r="I4" s="65"/>
      <c r="J4" s="65"/>
      <c r="K4" s="65"/>
      <c r="L4" s="65"/>
      <c r="M4" s="65"/>
      <c r="N4" s="65"/>
      <c r="O4" s="65"/>
      <c r="P4" s="65"/>
      <c r="Q4" s="65"/>
      <c r="R4" s="65"/>
      <c r="S4" s="65"/>
    </row>
    <row r="6" spans="1:19" ht="21" x14ac:dyDescent="0.4">
      <c r="A6" s="65" t="s">
        <v>150</v>
      </c>
      <c r="B6" s="65"/>
      <c r="C6" s="65"/>
      <c r="D6" s="65"/>
      <c r="E6" s="65"/>
      <c r="F6" s="65"/>
      <c r="G6" s="65"/>
      <c r="H6" s="65"/>
      <c r="I6" s="65"/>
      <c r="J6" s="65"/>
      <c r="K6" s="65"/>
      <c r="L6" s="65"/>
      <c r="M6" s="65"/>
      <c r="N6" s="65"/>
      <c r="O6" s="65"/>
      <c r="P6" s="65"/>
      <c r="Q6" s="65"/>
      <c r="R6" s="65"/>
      <c r="S6" s="65"/>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5" t="s">
        <v>150</v>
      </c>
      <c r="B37" s="65"/>
      <c r="C37" s="65"/>
      <c r="D37" s="65"/>
      <c r="E37" s="65"/>
      <c r="F37" s="65"/>
      <c r="G37" s="65"/>
      <c r="H37" s="65"/>
      <c r="I37" s="65"/>
      <c r="J37" s="65"/>
      <c r="K37" s="65"/>
      <c r="L37" s="65"/>
      <c r="M37" s="65"/>
      <c r="N37" s="65"/>
      <c r="O37" s="65"/>
      <c r="P37" s="65"/>
      <c r="Q37" s="65"/>
      <c r="R37" s="65"/>
      <c r="S37" s="65"/>
    </row>
    <row r="70" spans="1:19" ht="21" customHeight="1" x14ac:dyDescent="0.3">
      <c r="A70" s="65" t="s">
        <v>151</v>
      </c>
      <c r="B70" s="65"/>
      <c r="C70" s="65"/>
      <c r="D70" s="65"/>
      <c r="E70" s="65"/>
      <c r="F70" s="65"/>
      <c r="G70" s="65"/>
      <c r="H70" s="65"/>
      <c r="I70" s="65"/>
      <c r="J70" s="65"/>
      <c r="K70" s="65"/>
      <c r="L70" s="65"/>
      <c r="M70" s="65"/>
      <c r="N70" s="65"/>
      <c r="O70" s="65"/>
      <c r="P70" s="65"/>
      <c r="Q70" s="65"/>
      <c r="R70" s="65"/>
      <c r="S70" s="65"/>
    </row>
    <row r="71" spans="1:19" x14ac:dyDescent="0.3">
      <c r="A71" s="65"/>
      <c r="B71" s="65"/>
      <c r="C71" s="65"/>
      <c r="D71" s="65"/>
      <c r="E71" s="65"/>
      <c r="F71" s="65"/>
      <c r="G71" s="65"/>
      <c r="H71" s="65"/>
      <c r="I71" s="65"/>
      <c r="J71" s="65"/>
      <c r="K71" s="65"/>
      <c r="L71" s="65"/>
      <c r="M71" s="65"/>
      <c r="N71" s="65"/>
      <c r="O71" s="65"/>
      <c r="P71" s="65"/>
      <c r="Q71" s="65"/>
      <c r="R71" s="65"/>
      <c r="S71" s="65"/>
    </row>
    <row r="104" spans="1:19" x14ac:dyDescent="0.3">
      <c r="A104" s="65" t="s">
        <v>152</v>
      </c>
      <c r="B104" s="65"/>
      <c r="C104" s="65"/>
      <c r="D104" s="65"/>
      <c r="E104" s="65"/>
      <c r="F104" s="65"/>
      <c r="G104" s="65"/>
      <c r="H104" s="65"/>
      <c r="I104" s="65"/>
      <c r="J104" s="65"/>
      <c r="K104" s="65"/>
      <c r="L104" s="65"/>
      <c r="M104" s="65"/>
      <c r="N104" s="65"/>
      <c r="O104" s="65"/>
      <c r="P104" s="65"/>
      <c r="Q104" s="65"/>
      <c r="R104" s="65"/>
      <c r="S104" s="65"/>
    </row>
    <row r="105" spans="1:19" ht="21" customHeight="1" x14ac:dyDescent="0.3">
      <c r="A105" s="65"/>
      <c r="B105" s="65"/>
      <c r="C105" s="65"/>
      <c r="D105" s="65"/>
      <c r="E105" s="65"/>
      <c r="F105" s="65"/>
      <c r="G105" s="65"/>
      <c r="H105" s="65"/>
      <c r="I105" s="65"/>
      <c r="J105" s="65"/>
      <c r="K105" s="65"/>
      <c r="L105" s="65"/>
      <c r="M105" s="65"/>
      <c r="N105" s="65"/>
      <c r="O105" s="65"/>
      <c r="P105" s="65"/>
      <c r="Q105" s="65"/>
      <c r="R105" s="65"/>
      <c r="S105" s="65"/>
    </row>
    <row r="138" spans="1:19" ht="21" customHeight="1" x14ac:dyDescent="0.3">
      <c r="A138" s="65" t="s">
        <v>153</v>
      </c>
      <c r="B138" s="65"/>
      <c r="C138" s="65"/>
      <c r="D138" s="65"/>
      <c r="E138" s="65"/>
      <c r="F138" s="65"/>
      <c r="G138" s="65"/>
      <c r="H138" s="65"/>
      <c r="I138" s="65"/>
      <c r="J138" s="65"/>
      <c r="K138" s="65"/>
      <c r="L138" s="65"/>
      <c r="M138" s="65"/>
      <c r="N138" s="65"/>
      <c r="O138" s="65"/>
      <c r="P138" s="65"/>
      <c r="Q138" s="65"/>
      <c r="R138" s="65"/>
      <c r="S138" s="65"/>
    </row>
    <row r="139" spans="1:19" x14ac:dyDescent="0.3">
      <c r="A139" s="65"/>
      <c r="B139" s="65"/>
      <c r="C139" s="65"/>
      <c r="D139" s="65"/>
      <c r="E139" s="65"/>
      <c r="F139" s="65"/>
      <c r="G139" s="65"/>
      <c r="H139" s="65"/>
      <c r="I139" s="65"/>
      <c r="J139" s="65"/>
      <c r="K139" s="65"/>
      <c r="L139" s="65"/>
      <c r="M139" s="65"/>
      <c r="N139" s="65"/>
      <c r="O139" s="65"/>
      <c r="P139" s="65"/>
      <c r="Q139" s="65"/>
      <c r="R139" s="65"/>
      <c r="S139" s="65"/>
    </row>
    <row r="172" spans="1:19" ht="29.25" customHeight="1" x14ac:dyDescent="0.4">
      <c r="A172" s="65" t="s">
        <v>154</v>
      </c>
      <c r="B172" s="65"/>
      <c r="C172" s="65"/>
      <c r="D172" s="65"/>
      <c r="E172" s="65"/>
      <c r="F172" s="65"/>
      <c r="G172" s="65"/>
      <c r="H172" s="65"/>
      <c r="I172" s="65"/>
      <c r="J172" s="65"/>
      <c r="K172" s="65"/>
      <c r="L172" s="65"/>
      <c r="M172" s="65"/>
      <c r="N172" s="65"/>
      <c r="O172" s="65"/>
      <c r="P172" s="65"/>
      <c r="Q172" s="65"/>
      <c r="R172" s="65"/>
      <c r="S172" s="65"/>
    </row>
    <row r="205" spans="1:19" ht="30.75" customHeight="1" x14ac:dyDescent="0.4">
      <c r="A205" s="65" t="s">
        <v>155</v>
      </c>
      <c r="B205" s="65"/>
      <c r="C205" s="65"/>
      <c r="D205" s="65"/>
      <c r="E205" s="65"/>
      <c r="F205" s="65"/>
      <c r="G205" s="65"/>
      <c r="H205" s="65"/>
      <c r="I205" s="65"/>
      <c r="J205" s="65"/>
      <c r="K205" s="65"/>
      <c r="L205" s="65"/>
      <c r="M205" s="65"/>
      <c r="N205" s="65"/>
      <c r="O205" s="65"/>
      <c r="P205" s="65"/>
      <c r="Q205" s="65"/>
      <c r="R205" s="65"/>
      <c r="S205" s="65"/>
    </row>
    <row r="238" spans="1:19" ht="31.5" customHeight="1" x14ac:dyDescent="0.4">
      <c r="A238" s="65" t="s">
        <v>156</v>
      </c>
      <c r="B238" s="65"/>
      <c r="C238" s="65"/>
      <c r="D238" s="65"/>
      <c r="E238" s="65"/>
      <c r="F238" s="65"/>
      <c r="G238" s="65"/>
      <c r="H238" s="65"/>
      <c r="I238" s="65"/>
      <c r="J238" s="65"/>
      <c r="K238" s="65"/>
      <c r="L238" s="65"/>
      <c r="M238" s="65"/>
      <c r="N238" s="65"/>
      <c r="O238" s="65"/>
      <c r="P238" s="65"/>
      <c r="Q238" s="65"/>
      <c r="R238" s="65"/>
      <c r="S238" s="65"/>
    </row>
    <row r="271" spans="1:19" ht="21" customHeight="1" x14ac:dyDescent="0.3">
      <c r="A271" s="65" t="s">
        <v>157</v>
      </c>
      <c r="B271" s="65"/>
      <c r="C271" s="65"/>
      <c r="D271" s="65"/>
      <c r="E271" s="65"/>
      <c r="F271" s="65"/>
      <c r="G271" s="65"/>
      <c r="H271" s="65"/>
      <c r="I271" s="65"/>
      <c r="J271" s="65"/>
      <c r="K271" s="65"/>
      <c r="L271" s="65"/>
      <c r="M271" s="65"/>
      <c r="N271" s="65"/>
      <c r="O271" s="65"/>
      <c r="P271" s="65"/>
      <c r="Q271" s="65"/>
      <c r="R271" s="65"/>
      <c r="S271" s="65"/>
    </row>
    <row r="272" spans="1:19" x14ac:dyDescent="0.3">
      <c r="A272" s="65"/>
      <c r="B272" s="65"/>
      <c r="C272" s="65"/>
      <c r="D272" s="65"/>
      <c r="E272" s="65"/>
      <c r="F272" s="65"/>
      <c r="G272" s="65"/>
      <c r="H272" s="65"/>
      <c r="I272" s="65"/>
      <c r="J272" s="65"/>
      <c r="K272" s="65"/>
      <c r="L272" s="65"/>
      <c r="M272" s="65"/>
      <c r="N272" s="65"/>
      <c r="O272" s="65"/>
      <c r="P272" s="65"/>
      <c r="Q272" s="65"/>
      <c r="R272" s="65"/>
      <c r="S272" s="65"/>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9"/>
  <sheetViews>
    <sheetView showGridLines="0" tabSelected="1" view="pageLayout" topLeftCell="A17" zoomScale="90" zoomScaleNormal="100" zoomScalePageLayoutView="90" workbookViewId="0">
      <selection activeCell="E36" sqref="E36"/>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1" t="s">
        <v>407</v>
      </c>
      <c r="B1" s="72"/>
      <c r="C1" s="72"/>
      <c r="D1" s="71" t="s">
        <v>408</v>
      </c>
      <c r="E1" s="75"/>
    </row>
    <row r="2" spans="1:5" x14ac:dyDescent="0.3">
      <c r="A2" s="73" t="s">
        <v>410</v>
      </c>
      <c r="B2" s="74"/>
      <c r="C2" s="74"/>
      <c r="D2" s="73" t="s">
        <v>409</v>
      </c>
      <c r="E2" s="76"/>
    </row>
    <row r="3" spans="1:5" ht="12" customHeight="1" x14ac:dyDescent="0.3">
      <c r="A3" s="77"/>
      <c r="B3" s="77"/>
      <c r="C3" s="77"/>
      <c r="D3" s="77"/>
      <c r="E3" s="77"/>
    </row>
    <row r="4" spans="1:5" ht="33" customHeight="1" x14ac:dyDescent="0.3">
      <c r="A4" s="78" t="s">
        <v>411</v>
      </c>
      <c r="B4" s="79"/>
      <c r="C4" s="79"/>
      <c r="D4" s="79"/>
      <c r="E4" s="80"/>
    </row>
    <row r="5" spans="1:5" ht="11.4" customHeight="1" x14ac:dyDescent="0.3">
      <c r="A5" s="28"/>
      <c r="B5" s="28"/>
      <c r="C5" s="28"/>
      <c r="D5" s="28"/>
      <c r="E5" s="28"/>
    </row>
    <row r="6" spans="1:5" s="8" customFormat="1" ht="14.4" customHeight="1" x14ac:dyDescent="0.3">
      <c r="A6" s="24" t="s">
        <v>186</v>
      </c>
      <c r="B6" s="24"/>
      <c r="C6" s="24"/>
      <c r="D6" s="24"/>
      <c r="E6" s="24"/>
    </row>
    <row r="7" spans="1:5" ht="28.5" customHeight="1" x14ac:dyDescent="0.3">
      <c r="A7" s="9" t="s">
        <v>119</v>
      </c>
      <c r="B7" s="9" t="s">
        <v>1</v>
      </c>
      <c r="C7" s="9" t="s">
        <v>2</v>
      </c>
      <c r="D7" s="9" t="s">
        <v>122</v>
      </c>
      <c r="E7" s="10" t="s">
        <v>3</v>
      </c>
    </row>
    <row r="8" spans="1:5" ht="252" x14ac:dyDescent="0.3">
      <c r="A8" s="12" t="s">
        <v>412</v>
      </c>
      <c r="B8" s="12" t="s">
        <v>125</v>
      </c>
      <c r="C8" s="89" t="s">
        <v>397</v>
      </c>
      <c r="D8" s="13" t="str">
        <f>IF($A8&lt;&gt;"",INDEX('FWS Species'!$F:$F,MATCH($A8,'FWS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8" s="14" t="s">
        <v>413</v>
      </c>
    </row>
    <row r="9" spans="1:5" x14ac:dyDescent="0.3">
      <c r="A9" s="15"/>
      <c r="B9" s="15"/>
      <c r="C9" s="16" t="str">
        <f>IF($B9&lt;&gt;"",INDEX('Conclusion Determination'!$B:$B,MATCH($B9, 'Conclusion Determination'!$A:$A,FALSE),1),"")</f>
        <v/>
      </c>
      <c r="D9" s="11" t="str">
        <f>IF($A9&lt;&gt;"",INDEX('FWS Species'!$F:$F,MATCH($A9,'FWS Species'!$D:$D,FALSE),1),"")</f>
        <v/>
      </c>
      <c r="E9" s="15"/>
    </row>
    <row r="10" spans="1:5" x14ac:dyDescent="0.3">
      <c r="A10" s="15"/>
      <c r="B10" s="15"/>
      <c r="C10" s="16" t="str">
        <f>IF($B10&lt;&gt;"",INDEX('Conclusion Determination'!$B:$B,MATCH($B10, 'Conclusion Determination'!$A:$A,FALSE),1),"")</f>
        <v/>
      </c>
      <c r="D10" s="11" t="str">
        <f>IF($A10&lt;&gt;"",INDEX('FWS Species'!$F:$F,MATCH($A10,'FWS Species'!$D:$D,FALSE),1),"")</f>
        <v/>
      </c>
      <c r="E10" s="15"/>
    </row>
    <row r="11" spans="1:5" x14ac:dyDescent="0.3">
      <c r="A11" s="15"/>
      <c r="B11" s="15"/>
      <c r="C11" s="16" t="str">
        <f>IF($B11&lt;&gt;"",INDEX('Conclusion Determination'!$B:$B,MATCH($B11, 'Conclusion Determination'!$A:$A,FALSE),1),"")</f>
        <v/>
      </c>
      <c r="D11" s="11" t="str">
        <f>IF($A11&lt;&gt;"",INDEX('FWS Species'!$F:$F,MATCH($A11,'FWS Species'!$D:$D,FALSE),1),"")</f>
        <v/>
      </c>
      <c r="E11" s="15"/>
    </row>
    <row r="12" spans="1:5" ht="15" customHeight="1" x14ac:dyDescent="0.3">
      <c r="A12" s="15"/>
      <c r="B12" s="15"/>
      <c r="C12" s="16" t="str">
        <f>IF($B12&lt;&gt;"",INDEX('Conclusion Determination'!$B:$B,MATCH($B12, 'Conclusion Determination'!$A:$A,FALSE),1),"")</f>
        <v/>
      </c>
      <c r="D12" s="11" t="str">
        <f>IF($A12&lt;&gt;"",INDEX('FWS Species'!$F:$F,MATCH($A12,'FWS Species'!$D:$D,FALSE),1),"")</f>
        <v/>
      </c>
      <c r="E12" s="15"/>
    </row>
    <row r="13" spans="1:5" ht="15" customHeight="1" x14ac:dyDescent="0.3">
      <c r="A13" s="15"/>
      <c r="B13" s="15"/>
      <c r="C13" s="16" t="str">
        <f>IF($B13&lt;&gt;"",INDEX('Conclusion Determination'!$B:$B,MATCH($B13, 'Conclusion Determination'!$A:$A,FALSE),1),"")</f>
        <v/>
      </c>
      <c r="D13" s="11" t="str">
        <f>IF($A13&lt;&gt;"",INDEX('FWS Species'!$F:$F,MATCH($A13,'FWS Species'!$D:$D,FALSE),1),"")</f>
        <v/>
      </c>
      <c r="E13" s="15"/>
    </row>
    <row r="14" spans="1:5" ht="15" customHeight="1" x14ac:dyDescent="0.3">
      <c r="A14" s="15"/>
      <c r="B14" s="15"/>
      <c r="C14" s="16" t="str">
        <f>IF($B14&lt;&gt;"",INDEX('Conclusion Determination'!$B:$B,MATCH($B14, 'Conclusion Determination'!$A:$A,FALSE),1),"")</f>
        <v/>
      </c>
      <c r="D14" s="11" t="str">
        <f>IF($A14&lt;&gt;"",INDEX('FWS Species'!$F:$F,MATCH($A14,'FWS Species'!$D:$D,FALSE),1),"")</f>
        <v/>
      </c>
      <c r="E14" s="15"/>
    </row>
    <row r="15" spans="1:5" ht="15" customHeight="1" x14ac:dyDescent="0.3">
      <c r="A15" s="22"/>
      <c r="B15" s="22"/>
      <c r="C15" s="13" t="str">
        <f>IF($B15&lt;&gt;"",INDEX('Conclusion Determination'!$B:$B,MATCH($B15, 'Conclusion Determination'!$A:$A,FALSE),1),"")</f>
        <v/>
      </c>
      <c r="D15" s="23" t="str">
        <f>IF($A15&lt;&gt;"",INDEX('FWS Species'!$F:$F,MATCH($A15,'FWS Species'!$D:$D,FALSE),1),"")</f>
        <v/>
      </c>
      <c r="E15" s="22"/>
    </row>
    <row r="16" spans="1:5" ht="15" customHeight="1" x14ac:dyDescent="0.3">
      <c r="A16" s="22"/>
      <c r="B16" s="22"/>
      <c r="C16" s="13"/>
      <c r="D16" s="23"/>
      <c r="E16" s="22"/>
    </row>
    <row r="17" spans="1:5" ht="15" customHeight="1" x14ac:dyDescent="0.3">
      <c r="A17" s="15"/>
      <c r="B17" s="15"/>
      <c r="C17" s="15"/>
      <c r="D17" s="15"/>
      <c r="E17" s="15"/>
    </row>
    <row r="18" spans="1:5" ht="15" customHeight="1" x14ac:dyDescent="0.3">
      <c r="A18" s="15"/>
      <c r="B18" s="15"/>
      <c r="C18" s="15"/>
      <c r="D18" s="15"/>
      <c r="E18" s="15"/>
    </row>
    <row r="19" spans="1:5" ht="15" customHeight="1" x14ac:dyDescent="0.3">
      <c r="A19" s="15"/>
      <c r="B19" s="15"/>
      <c r="C19" s="15"/>
      <c r="D19" s="15"/>
      <c r="E19" s="15"/>
    </row>
    <row r="20" spans="1:5" ht="15" customHeight="1" x14ac:dyDescent="0.3">
      <c r="A20" s="15"/>
      <c r="B20" s="15"/>
      <c r="C20" s="15"/>
      <c r="D20" s="15"/>
      <c r="E20" s="15"/>
    </row>
    <row r="21" spans="1:5" ht="15" customHeight="1" x14ac:dyDescent="0.3">
      <c r="A21" s="15"/>
      <c r="B21" s="15"/>
      <c r="C21" s="15"/>
      <c r="D21" s="15"/>
      <c r="E21" s="15"/>
    </row>
    <row r="22" spans="1:5" ht="15" customHeight="1" x14ac:dyDescent="0.3">
      <c r="A22" s="15"/>
      <c r="B22" s="15"/>
      <c r="C22" s="15"/>
      <c r="D22" s="15"/>
      <c r="E22" s="15"/>
    </row>
    <row r="23" spans="1:5" s="21" customFormat="1" ht="15" customHeight="1" x14ac:dyDescent="0.25">
      <c r="A23" s="68" t="s">
        <v>139</v>
      </c>
      <c r="B23" s="69"/>
      <c r="C23" s="69"/>
      <c r="D23" s="69"/>
      <c r="E23" s="70"/>
    </row>
    <row r="24" spans="1:5" ht="24" x14ac:dyDescent="0.3">
      <c r="A24" s="25" t="s">
        <v>120</v>
      </c>
      <c r="B24" s="20" t="s">
        <v>133</v>
      </c>
      <c r="C24" s="19" t="str">
        <f>IF($B24&lt;&gt;"",INDEX('Conclusion Determination'!$E:$E,MATCH($B24, 'Conclusion Determination'!$D:$D,FALSE),1),"")</f>
        <v>No Eagle Act  permit required</v>
      </c>
      <c r="D24" s="20"/>
      <c r="E24" s="20" t="s">
        <v>414</v>
      </c>
    </row>
    <row r="25" spans="1:5" ht="35.4" x14ac:dyDescent="0.3">
      <c r="A25" s="18" t="s">
        <v>121</v>
      </c>
      <c r="B25" s="15" t="s">
        <v>137</v>
      </c>
      <c r="C25" s="11" t="str">
        <f>IF($B25&lt;&gt;"",INDEX('Conclusion Determination'!$H:$H,MATCH($B25, 'Conclusion Determination'!$G:$G,FALSE),1),"")</f>
        <v>No Eagle Act  permit required</v>
      </c>
      <c r="D25" s="15"/>
      <c r="E25" s="15" t="s">
        <v>414</v>
      </c>
    </row>
    <row r="26" spans="1:5" x14ac:dyDescent="0.3">
      <c r="A26" s="81" t="s">
        <v>138</v>
      </c>
      <c r="B26" s="82"/>
      <c r="C26" s="82"/>
      <c r="D26" s="82"/>
      <c r="E26" s="83"/>
    </row>
    <row r="27" spans="1:5" x14ac:dyDescent="0.3">
      <c r="A27" s="18" t="s">
        <v>136</v>
      </c>
      <c r="B27" s="15"/>
      <c r="C27" s="15"/>
      <c r="D27" s="15"/>
      <c r="E27" s="15"/>
    </row>
    <row r="28" spans="1:5" s="1" customFormat="1" x14ac:dyDescent="0.3">
      <c r="A28" s="68" t="s">
        <v>278</v>
      </c>
      <c r="B28" s="69"/>
      <c r="C28" s="69"/>
      <c r="D28" s="69"/>
      <c r="E28" s="70"/>
    </row>
    <row r="29" spans="1:5" s="1" customFormat="1" x14ac:dyDescent="0.3">
      <c r="A29" s="17"/>
      <c r="B29" s="17"/>
      <c r="C29" s="17"/>
      <c r="D29" s="17"/>
      <c r="E29" s="17"/>
    </row>
    <row r="30" spans="1:5" ht="9.6" customHeight="1" x14ac:dyDescent="0.3">
      <c r="A30" s="84"/>
      <c r="B30" s="84"/>
      <c r="C30" s="84"/>
      <c r="D30" s="84"/>
      <c r="E30" s="84"/>
    </row>
    <row r="31" spans="1:5" s="1" customFormat="1" x14ac:dyDescent="0.3">
      <c r="A31" s="81" t="s">
        <v>281</v>
      </c>
      <c r="B31" s="82"/>
      <c r="C31" s="82"/>
      <c r="D31" s="82"/>
      <c r="E31" s="83"/>
    </row>
    <row r="32" spans="1:5" s="8" customFormat="1" ht="15.6" customHeight="1" x14ac:dyDescent="0.3">
      <c r="A32" s="18" t="s">
        <v>166</v>
      </c>
      <c r="B32" s="18" t="s">
        <v>415</v>
      </c>
      <c r="C32" s="18"/>
      <c r="D32" s="18"/>
      <c r="E32" s="18"/>
    </row>
    <row r="33" spans="1:5" x14ac:dyDescent="0.3">
      <c r="A33" s="18" t="s">
        <v>280</v>
      </c>
      <c r="B33" s="15" t="s">
        <v>416</v>
      </c>
      <c r="C33" s="15" t="s">
        <v>129</v>
      </c>
      <c r="D33" s="15"/>
      <c r="E33" s="15"/>
    </row>
    <row r="34" spans="1:5" x14ac:dyDescent="0.3">
      <c r="A34" s="18" t="s">
        <v>167</v>
      </c>
      <c r="B34" s="15" t="s">
        <v>416</v>
      </c>
      <c r="C34" s="15" t="s">
        <v>129</v>
      </c>
      <c r="D34" s="15"/>
      <c r="E34" s="15"/>
    </row>
    <row r="35" spans="1:5" x14ac:dyDescent="0.3">
      <c r="A35" s="15" t="s">
        <v>279</v>
      </c>
      <c r="B35" s="15" t="s">
        <v>416</v>
      </c>
      <c r="C35" s="15" t="s">
        <v>129</v>
      </c>
      <c r="D35" s="15"/>
      <c r="E35" s="15"/>
    </row>
    <row r="36" spans="1:5" ht="35.4" x14ac:dyDescent="0.3">
      <c r="A36" s="15" t="s">
        <v>385</v>
      </c>
      <c r="B36" s="15" t="s">
        <v>417</v>
      </c>
      <c r="C36" s="15" t="s">
        <v>130</v>
      </c>
      <c r="D36" s="15"/>
      <c r="E36" s="15" t="s">
        <v>418</v>
      </c>
    </row>
    <row r="37" spans="1:5" x14ac:dyDescent="0.3">
      <c r="A37" s="15"/>
      <c r="B37" s="15"/>
      <c r="C37" s="15"/>
      <c r="D37" s="15"/>
      <c r="E37" s="15"/>
    </row>
    <row r="38" spans="1:5" x14ac:dyDescent="0.3">
      <c r="A38" s="58"/>
      <c r="B38" s="58"/>
      <c r="C38" s="58"/>
      <c r="D38" s="58"/>
      <c r="E38" s="58"/>
    </row>
    <row r="39" spans="1:5" ht="25.2" customHeight="1" x14ac:dyDescent="0.3">
      <c r="A39" s="85" t="s">
        <v>277</v>
      </c>
      <c r="B39" s="85"/>
      <c r="C39" s="85"/>
      <c r="D39" s="85"/>
      <c r="E39" s="85"/>
    </row>
    <row r="40" spans="1:5" ht="0.6" customHeight="1" x14ac:dyDescent="0.3">
      <c r="A40" s="86"/>
      <c r="B40" s="86"/>
      <c r="C40" s="86"/>
      <c r="D40" s="86"/>
      <c r="E40" s="86"/>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row r="105" spans="1:4" x14ac:dyDescent="0.3">
      <c r="A105" s="3"/>
      <c r="B105" s="3"/>
      <c r="C105" s="3"/>
      <c r="D105" s="2"/>
    </row>
    <row r="106" spans="1:4" x14ac:dyDescent="0.3">
      <c r="A106" s="3"/>
      <c r="B106" s="3"/>
      <c r="C106" s="3"/>
      <c r="D106" s="2"/>
    </row>
    <row r="107" spans="1:4" x14ac:dyDescent="0.3">
      <c r="A107" s="3"/>
      <c r="B107" s="3"/>
      <c r="C107" s="3"/>
      <c r="D107" s="2"/>
    </row>
    <row r="108" spans="1:4" x14ac:dyDescent="0.3">
      <c r="A108" s="3"/>
      <c r="B108" s="3"/>
      <c r="C108" s="3"/>
      <c r="D108" s="2"/>
    </row>
    <row r="109" spans="1:4" x14ac:dyDescent="0.3">
      <c r="A109" s="3"/>
      <c r="B109" s="3"/>
      <c r="C109" s="3"/>
      <c r="D109" s="2"/>
    </row>
  </sheetData>
  <sheetProtection formatCells="0" selectLockedCells="1" selectUnlockedCells="1"/>
  <mergeCells count="13">
    <mergeCell ref="A31:E31"/>
    <mergeCell ref="A30:E30"/>
    <mergeCell ref="A26:E26"/>
    <mergeCell ref="A39:E39"/>
    <mergeCell ref="A40:E40"/>
    <mergeCell ref="A23:E23"/>
    <mergeCell ref="A28:E28"/>
    <mergeCell ref="A1:C1"/>
    <mergeCell ref="A2:C2"/>
    <mergeCell ref="D1:E1"/>
    <mergeCell ref="D2:E2"/>
    <mergeCell ref="A3:E3"/>
    <mergeCell ref="A4:E4"/>
  </mergeCells>
  <dataValidations count="6">
    <dataValidation type="list" allowBlank="1" showInputMessage="1" showErrorMessage="1" sqref="B24">
      <formula1>Eagle_Nests</formula1>
    </dataValidation>
    <dataValidation type="list" allowBlank="1" showInputMessage="1" showErrorMessage="1" sqref="B25">
      <formula1>Eagle_Concentration</formula1>
    </dataValidation>
    <dataValidation type="list" allowBlank="1" showInputMessage="1" showErrorMessage="1" sqref="A27">
      <formula1>CriticalHabitat</formula1>
    </dataValidation>
    <dataValidation type="list" allowBlank="1" showInputMessage="1" showErrorMessage="1" sqref="B27">
      <formula1>HabitatAsses</formula1>
    </dataValidation>
    <dataValidation type="list" allowBlank="1" showInputMessage="1" showErrorMessage="1" sqref="A8:A22">
      <formula1>DropList</formula1>
    </dataValidation>
    <dataValidation type="list" allowBlank="1" showInputMessage="1" showErrorMessage="1" sqref="B8:B22">
      <formula1>Section7Conclusions</formula1>
    </dataValidation>
  </dataValidations>
  <pageMargins left="0.25" right="0.25" top="0.75" bottom="0.75" header="0.3" footer="0.3"/>
  <pageSetup orientation="landscape" r:id="rId1"/>
  <headerFooter>
    <oddHeader>&amp;L&amp;"Arial,Bold"&amp;18Species Conclusions Table</oddHeader>
    <oddFooter>&amp;R&amp;8&amp;F revised 5/23/2016&amp;11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85" zoomScaleNormal="100" workbookViewId="0">
      <selection activeCell="A54" sqref="A54"/>
    </sheetView>
  </sheetViews>
  <sheetFormatPr defaultRowHeight="10.199999999999999" outlineLevelCol="1" x14ac:dyDescent="0.2"/>
  <cols>
    <col min="1" max="1" width="26.109375" style="32" bestFit="1" customWidth="1" outlineLevel="1"/>
    <col min="2" max="2" width="26.33203125" style="42" bestFit="1" customWidth="1" outlineLevel="1"/>
    <col min="3" max="3" width="16.109375" style="42" customWidth="1" outlineLevel="1"/>
    <col min="4" max="4" width="19.21875" style="32" customWidth="1" outlineLevel="1"/>
    <col min="5" max="5" width="15" style="32" customWidth="1" outlineLevel="1"/>
    <col min="6" max="6" width="60.44140625" style="32" customWidth="1" outlineLevel="1"/>
    <col min="7" max="7" width="23" style="32" customWidth="1"/>
    <col min="8" max="8" width="18.5546875" style="31" bestFit="1" customWidth="1"/>
    <col min="9" max="9" width="11.44140625" style="32" bestFit="1" customWidth="1"/>
    <col min="10" max="10" width="38.6640625" style="32" customWidth="1" outlineLevel="1"/>
    <col min="11" max="11" width="19.5546875" style="32" customWidth="1" outlineLevel="1"/>
    <col min="12" max="16384" width="8.88671875" style="32"/>
  </cols>
  <sheetData>
    <row r="1" spans="1:8" x14ac:dyDescent="0.2">
      <c r="A1" s="29" t="s">
        <v>0</v>
      </c>
      <c r="B1" s="30" t="s">
        <v>4</v>
      </c>
      <c r="C1" s="30" t="s">
        <v>4</v>
      </c>
      <c r="D1" s="29"/>
      <c r="E1" s="29" t="s">
        <v>5</v>
      </c>
      <c r="F1" s="29" t="s">
        <v>6</v>
      </c>
      <c r="G1" s="29" t="s">
        <v>228</v>
      </c>
    </row>
    <row r="2" spans="1:8" ht="20.399999999999999" x14ac:dyDescent="0.2">
      <c r="A2" s="33" t="s">
        <v>117</v>
      </c>
      <c r="B2" s="34"/>
      <c r="C2" s="30"/>
      <c r="D2" s="35" t="str">
        <f t="shared" ref="D2:D33" si="0">A2&amp;CHAR(10)&amp;B2</f>
        <v xml:space="preserve">No species present
</v>
      </c>
      <c r="E2" s="29"/>
      <c r="F2" s="36" t="s">
        <v>136</v>
      </c>
      <c r="G2" s="31"/>
    </row>
    <row r="3" spans="1:8" ht="91.8" x14ac:dyDescent="0.2">
      <c r="A3" s="33" t="s">
        <v>191</v>
      </c>
      <c r="B3" s="34" t="str">
        <f>"("&amp;C3&amp;")"</f>
        <v>(Nicrophorus americanus)</v>
      </c>
      <c r="C3" s="37" t="s">
        <v>192</v>
      </c>
      <c r="D3" s="35" t="str">
        <f>A3&amp;CHAR(10)&amp;B3</f>
        <v>American burying beetle
(Nicrophorus americanus)</v>
      </c>
      <c r="E3" s="35" t="s">
        <v>352</v>
      </c>
      <c r="F3" s="35" t="s">
        <v>346</v>
      </c>
      <c r="G3" s="38" t="s">
        <v>347</v>
      </c>
    </row>
    <row r="4" spans="1:8" ht="183.6" customHeight="1" x14ac:dyDescent="0.2">
      <c r="A4" s="33" t="s">
        <v>398</v>
      </c>
      <c r="B4" s="34" t="str">
        <f t="shared" ref="B4:B45" si="1">"("&amp;C4&amp;")"</f>
        <v>(Schwalbea americana)</v>
      </c>
      <c r="C4" s="37" t="s">
        <v>9</v>
      </c>
      <c r="D4" s="35" t="str">
        <f t="shared" si="0"/>
        <v>American chaffseed
(Schwalbea americana)</v>
      </c>
      <c r="E4" s="35" t="s">
        <v>352</v>
      </c>
      <c r="F4" s="39" t="s">
        <v>282</v>
      </c>
      <c r="G4" s="26" t="s">
        <v>283</v>
      </c>
    </row>
    <row r="5" spans="1:8" ht="122.4" x14ac:dyDescent="0.2">
      <c r="A5" s="33" t="s">
        <v>118</v>
      </c>
      <c r="B5" s="34" t="str">
        <f t="shared" si="1"/>
        <v>(Quadrula sparsa)</v>
      </c>
      <c r="C5" s="37" t="s">
        <v>10</v>
      </c>
      <c r="D5" s="35" t="str">
        <f>A5&amp;CHAR(10)&amp;B5</f>
        <v>Appalachian monkeyface
(Quadrula sparsa)</v>
      </c>
      <c r="E5" s="33" t="s">
        <v>8</v>
      </c>
      <c r="F5" s="35" t="s">
        <v>353</v>
      </c>
      <c r="G5" s="39" t="s">
        <v>284</v>
      </c>
    </row>
    <row r="6" spans="1:8" ht="33" customHeight="1" x14ac:dyDescent="0.2">
      <c r="A6" s="33" t="s">
        <v>399</v>
      </c>
      <c r="B6" s="34" t="s">
        <v>401</v>
      </c>
      <c r="C6" s="37" t="s">
        <v>400</v>
      </c>
      <c r="D6" s="35" t="str">
        <f>A6&amp;CHAR(10)&amp;B6</f>
        <v>Birdwing pearlymussel
(Lemiox rimosus)</v>
      </c>
      <c r="E6" s="33" t="s">
        <v>8</v>
      </c>
      <c r="F6" s="61" t="s">
        <v>402</v>
      </c>
      <c r="G6" s="39" t="s">
        <v>403</v>
      </c>
      <c r="H6" s="39"/>
    </row>
    <row r="7" spans="1:8" ht="51" x14ac:dyDescent="0.2">
      <c r="A7" s="33" t="s">
        <v>225</v>
      </c>
      <c r="B7" s="34" t="str">
        <f t="shared" si="1"/>
        <v>(Phoxinus cumberlandensis)</v>
      </c>
      <c r="C7" s="37" t="s">
        <v>188</v>
      </c>
      <c r="D7" s="35" t="str">
        <f>A7&amp;CHAR(10)&amp;B7</f>
        <v>Blackside dace
(Phoxinus cumberlandensis)</v>
      </c>
      <c r="E7" s="33" t="s">
        <v>26</v>
      </c>
      <c r="F7" s="35" t="s">
        <v>359</v>
      </c>
      <c r="G7" s="35" t="s">
        <v>229</v>
      </c>
    </row>
    <row r="8" spans="1:8" ht="163.19999999999999" x14ac:dyDescent="0.2">
      <c r="A8" s="33" t="s">
        <v>205</v>
      </c>
      <c r="B8" s="34" t="str">
        <f t="shared" si="1"/>
        <v>(Clemmys muhlenbergii)</v>
      </c>
      <c r="C8" s="37" t="s">
        <v>206</v>
      </c>
      <c r="D8" s="35" t="str">
        <f t="shared" si="0"/>
        <v>Bog turtle
(Clemmys muhlenbergii)</v>
      </c>
      <c r="E8" s="35" t="s">
        <v>207</v>
      </c>
      <c r="F8" s="35" t="s">
        <v>360</v>
      </c>
      <c r="G8" s="39" t="s">
        <v>285</v>
      </c>
      <c r="H8" s="39" t="s">
        <v>374</v>
      </c>
    </row>
    <row r="9" spans="1:8" ht="40.799999999999997" x14ac:dyDescent="0.2">
      <c r="A9" s="33" t="s">
        <v>195</v>
      </c>
      <c r="B9" s="34" t="str">
        <f t="shared" si="1"/>
        <v>(Glaucomys sabrinus coloratus)</v>
      </c>
      <c r="C9" s="37" t="s">
        <v>196</v>
      </c>
      <c r="D9" s="35" t="str">
        <f t="shared" si="0"/>
        <v>Carolina northern flying squirrel
(Glaucomys sabrinus coloratus)</v>
      </c>
      <c r="E9" s="33" t="s">
        <v>8</v>
      </c>
      <c r="F9" s="39" t="s">
        <v>286</v>
      </c>
      <c r="G9" s="39" t="s">
        <v>287</v>
      </c>
    </row>
    <row r="10" spans="1:8" ht="91.8" x14ac:dyDescent="0.2">
      <c r="A10" s="33" t="s">
        <v>11</v>
      </c>
      <c r="B10" s="34" t="str">
        <f t="shared" si="1"/>
        <v>(Hemistena lata)</v>
      </c>
      <c r="C10" s="37" t="s">
        <v>12</v>
      </c>
      <c r="D10" s="35" t="str">
        <f t="shared" si="0"/>
        <v>Cracking pearlymussel
(Hemistena lata)</v>
      </c>
      <c r="E10" s="33" t="s">
        <v>8</v>
      </c>
      <c r="F10" s="39" t="s">
        <v>288</v>
      </c>
      <c r="G10" s="39" t="s">
        <v>289</v>
      </c>
    </row>
    <row r="11" spans="1:8" ht="51" x14ac:dyDescent="0.2">
      <c r="A11" s="33" t="s">
        <v>168</v>
      </c>
      <c r="B11" s="34" t="str">
        <f t="shared" si="1"/>
        <v>(Villosa trabalis)</v>
      </c>
      <c r="C11" s="37" t="s">
        <v>13</v>
      </c>
      <c r="D11" s="35" t="str">
        <f t="shared" si="0"/>
        <v>Cumberland bean pearlymussel
(Villosa trabalis)</v>
      </c>
      <c r="E11" s="35" t="s">
        <v>352</v>
      </c>
      <c r="F11" s="35" t="s">
        <v>290</v>
      </c>
      <c r="G11" s="39" t="s">
        <v>291</v>
      </c>
    </row>
    <row r="12" spans="1:8" ht="102" x14ac:dyDescent="0.2">
      <c r="A12" s="33" t="s">
        <v>169</v>
      </c>
      <c r="B12" s="34" t="str">
        <f t="shared" si="1"/>
        <v>(Quadrula intermedia)</v>
      </c>
      <c r="C12" s="37" t="s">
        <v>14</v>
      </c>
      <c r="D12" s="35" t="str">
        <f t="shared" si="0"/>
        <v>Cumberland monkeyface pearlymussel
(Quadrula intermedia)</v>
      </c>
      <c r="E12" s="33" t="s">
        <v>8</v>
      </c>
      <c r="F12" s="35" t="s">
        <v>292</v>
      </c>
      <c r="G12" s="39" t="s">
        <v>293</v>
      </c>
    </row>
    <row r="13" spans="1:8" ht="81.599999999999994" x14ac:dyDescent="0.2">
      <c r="A13" s="33" t="s">
        <v>15</v>
      </c>
      <c r="B13" s="34" t="str">
        <f t="shared" si="1"/>
        <v>(Epioblasma brevidens)</v>
      </c>
      <c r="C13" s="37" t="s">
        <v>16</v>
      </c>
      <c r="D13" s="35" t="str">
        <f t="shared" si="0"/>
        <v>Cumberlandian combshell
(Epioblasma brevidens)</v>
      </c>
      <c r="E13" s="35" t="s">
        <v>223</v>
      </c>
      <c r="F13" s="35" t="s">
        <v>294</v>
      </c>
      <c r="G13" s="39" t="s">
        <v>354</v>
      </c>
    </row>
    <row r="14" spans="1:8" ht="81.599999999999994" x14ac:dyDescent="0.2">
      <c r="A14" s="33" t="s">
        <v>17</v>
      </c>
      <c r="B14" s="34" t="str">
        <f t="shared" si="1"/>
        <v>(Sciurus niger cinereus)</v>
      </c>
      <c r="C14" s="37" t="s">
        <v>18</v>
      </c>
      <c r="D14" s="35" t="str">
        <f t="shared" si="0"/>
        <v>Delmarva Peninsula fox squirrel
(Sciurus niger cinereus)</v>
      </c>
      <c r="E14" s="33" t="s">
        <v>8</v>
      </c>
      <c r="F14" s="35" t="s">
        <v>227</v>
      </c>
      <c r="G14" s="35" t="s">
        <v>232</v>
      </c>
    </row>
    <row r="15" spans="1:8" ht="51" x14ac:dyDescent="0.2">
      <c r="A15" s="33" t="s">
        <v>19</v>
      </c>
      <c r="B15" s="34" t="str">
        <f t="shared" si="1"/>
        <v>(Dromus dromas)</v>
      </c>
      <c r="C15" s="37" t="s">
        <v>20</v>
      </c>
      <c r="D15" s="35" t="str">
        <f t="shared" si="0"/>
        <v>Dromedary pearlymussel
(Dromus dromas)</v>
      </c>
      <c r="E15" s="33" t="s">
        <v>8</v>
      </c>
      <c r="F15" s="35" t="s">
        <v>107</v>
      </c>
      <c r="G15" s="39" t="s">
        <v>295</v>
      </c>
    </row>
    <row r="16" spans="1:8" ht="81.599999999999994" x14ac:dyDescent="0.2">
      <c r="A16" s="33" t="s">
        <v>21</v>
      </c>
      <c r="B16" s="34" t="str">
        <f t="shared" si="1"/>
        <v>(Etheostoma percnurum)</v>
      </c>
      <c r="C16" s="34" t="s">
        <v>22</v>
      </c>
      <c r="D16" s="35" t="str">
        <f t="shared" si="0"/>
        <v>Duskytail darter
(Etheostoma percnurum)</v>
      </c>
      <c r="E16" s="33" t="s">
        <v>8</v>
      </c>
      <c r="F16" s="35" t="s">
        <v>361</v>
      </c>
      <c r="G16" s="35" t="s">
        <v>233</v>
      </c>
    </row>
    <row r="17" spans="1:8" ht="30.6" x14ac:dyDescent="0.2">
      <c r="A17" s="33" t="s">
        <v>234</v>
      </c>
      <c r="B17" s="34" t="str">
        <f t="shared" si="1"/>
        <v>(Alasmidonta heterodon)</v>
      </c>
      <c r="C17" s="37" t="s">
        <v>23</v>
      </c>
      <c r="D17" s="35" t="str">
        <f t="shared" si="0"/>
        <v>Dwarf wedge mussel
(Alasmidonta heterodon)</v>
      </c>
      <c r="E17" s="33" t="s">
        <v>8</v>
      </c>
      <c r="F17" s="35" t="s">
        <v>236</v>
      </c>
      <c r="G17" s="35" t="s">
        <v>235</v>
      </c>
    </row>
    <row r="18" spans="1:8" ht="163.19999999999999" x14ac:dyDescent="0.2">
      <c r="A18" s="33" t="s">
        <v>193</v>
      </c>
      <c r="B18" s="34" t="str">
        <f t="shared" si="1"/>
        <v>(Felis concolor couguar)</v>
      </c>
      <c r="C18" s="37" t="s">
        <v>194</v>
      </c>
      <c r="D18" s="35" t="str">
        <f t="shared" si="0"/>
        <v>Eastern cougar
(Felis concolor couguar)</v>
      </c>
      <c r="E18" s="35" t="s">
        <v>352</v>
      </c>
      <c r="F18" s="35" t="s">
        <v>362</v>
      </c>
      <c r="G18" s="38" t="s">
        <v>355</v>
      </c>
    </row>
    <row r="19" spans="1:8" ht="102" x14ac:dyDescent="0.2">
      <c r="A19" s="33" t="s">
        <v>24</v>
      </c>
      <c r="B19" s="34" t="str">
        <f t="shared" si="1"/>
        <v>(Platanthera leucophaea)</v>
      </c>
      <c r="C19" s="37" t="s">
        <v>25</v>
      </c>
      <c r="D19" s="35" t="str">
        <f t="shared" si="0"/>
        <v>Eastern prairie fringed orchid
(Platanthera leucophaea)</v>
      </c>
      <c r="E19" s="33" t="s">
        <v>26</v>
      </c>
      <c r="F19" s="39" t="s">
        <v>363</v>
      </c>
      <c r="G19" s="35" t="s">
        <v>237</v>
      </c>
    </row>
    <row r="20" spans="1:8" ht="30.6" x14ac:dyDescent="0.2">
      <c r="A20" s="33" t="s">
        <v>27</v>
      </c>
      <c r="B20" s="34" t="str">
        <f t="shared" si="1"/>
        <v>(Cyprogenia stegaria)</v>
      </c>
      <c r="C20" s="37" t="s">
        <v>28</v>
      </c>
      <c r="D20" s="35" t="str">
        <f t="shared" si="0"/>
        <v>Fanshell
(Cyprogenia stegaria)</v>
      </c>
      <c r="E20" s="33" t="s">
        <v>8</v>
      </c>
      <c r="F20" s="35" t="s">
        <v>108</v>
      </c>
      <c r="G20" s="39" t="s">
        <v>296</v>
      </c>
    </row>
    <row r="21" spans="1:8" ht="30.6" x14ac:dyDescent="0.2">
      <c r="A21" s="33" t="s">
        <v>170</v>
      </c>
      <c r="B21" s="34" t="str">
        <f t="shared" si="1"/>
        <v>(Fusconaia cuneolus)</v>
      </c>
      <c r="C21" s="37" t="s">
        <v>29</v>
      </c>
      <c r="D21" s="35" t="str">
        <f t="shared" si="0"/>
        <v>Fine-rayed pigtoe
(Fusconaia cuneolus)</v>
      </c>
      <c r="E21" s="33" t="s">
        <v>8</v>
      </c>
      <c r="F21" s="35" t="s">
        <v>109</v>
      </c>
      <c r="G21" s="39" t="s">
        <v>297</v>
      </c>
    </row>
    <row r="22" spans="1:8" ht="71.400000000000006" x14ac:dyDescent="0.2">
      <c r="A22" s="33" t="s">
        <v>202</v>
      </c>
      <c r="B22" s="34" t="str">
        <f t="shared" si="1"/>
        <v>(Ptychobranchus subtentum)</v>
      </c>
      <c r="C22" s="37" t="s">
        <v>203</v>
      </c>
      <c r="D22" s="35" t="str">
        <f t="shared" si="0"/>
        <v>Fluted kidneyshell
(Ptychobranchus subtentum)</v>
      </c>
      <c r="E22" s="35" t="s">
        <v>204</v>
      </c>
      <c r="F22" s="35" t="s">
        <v>364</v>
      </c>
      <c r="G22" s="39" t="s">
        <v>356</v>
      </c>
    </row>
    <row r="23" spans="1:8" ht="51" x14ac:dyDescent="0.2">
      <c r="A23" s="33" t="s">
        <v>219</v>
      </c>
      <c r="B23" s="34" t="str">
        <f t="shared" si="1"/>
        <v>(Epioblasma torulosa gubernaculum)</v>
      </c>
      <c r="C23" s="37" t="s">
        <v>7</v>
      </c>
      <c r="D23" s="35" t="str">
        <f>A23&amp;CHAR(10)&amp;B23</f>
        <v>Green blossom pearlymussel
(Epioblasma torulosa gubernaculum)</v>
      </c>
      <c r="E23" s="35" t="s">
        <v>352</v>
      </c>
      <c r="F23" s="35" t="s">
        <v>365</v>
      </c>
      <c r="G23" s="39" t="s">
        <v>298</v>
      </c>
    </row>
    <row r="24" spans="1:8" ht="91.8" x14ac:dyDescent="0.2">
      <c r="A24" s="33" t="s">
        <v>30</v>
      </c>
      <c r="B24" s="34" t="str">
        <f t="shared" si="1"/>
        <v>(Chelonia mydas)</v>
      </c>
      <c r="C24" s="37" t="s">
        <v>31</v>
      </c>
      <c r="D24" s="35" t="str">
        <f t="shared" si="0"/>
        <v>Green sea turtle
(Chelonia mydas)</v>
      </c>
      <c r="E24" s="33" t="s">
        <v>26</v>
      </c>
      <c r="F24" s="35" t="s">
        <v>300</v>
      </c>
      <c r="G24" s="39" t="s">
        <v>301</v>
      </c>
      <c r="H24" s="39" t="s">
        <v>374</v>
      </c>
    </row>
    <row r="25" spans="1:8" ht="51" x14ac:dyDescent="0.2">
      <c r="A25" s="33" t="s">
        <v>373</v>
      </c>
      <c r="B25" s="34" t="str">
        <f t="shared" si="1"/>
        <v>(Myotis grisescens)</v>
      </c>
      <c r="C25" s="37" t="s">
        <v>32</v>
      </c>
      <c r="D25" s="35" t="str">
        <f t="shared" si="0"/>
        <v>Gray bat
(Myotis grisescens)</v>
      </c>
      <c r="E25" s="33" t="s">
        <v>8</v>
      </c>
      <c r="F25" s="39" t="s">
        <v>375</v>
      </c>
      <c r="G25" s="35" t="s">
        <v>376</v>
      </c>
      <c r="H25" s="39" t="s">
        <v>377</v>
      </c>
    </row>
    <row r="26" spans="1:8" ht="132.6" x14ac:dyDescent="0.2">
      <c r="A26" s="33" t="s">
        <v>161</v>
      </c>
      <c r="B26" s="34" t="str">
        <f t="shared" si="1"/>
        <v>(Ptilimnium nodosum)</v>
      </c>
      <c r="C26" s="37" t="s">
        <v>220</v>
      </c>
      <c r="D26" s="35" t="str">
        <f t="shared" si="0"/>
        <v>Harperella
(Ptilimnium nodosum)</v>
      </c>
      <c r="E26" s="33" t="s">
        <v>8</v>
      </c>
      <c r="F26" s="39" t="s">
        <v>378</v>
      </c>
      <c r="G26" s="39" t="s">
        <v>299</v>
      </c>
    </row>
    <row r="27" spans="1:8" ht="91.8" x14ac:dyDescent="0.2">
      <c r="A27" s="33" t="s">
        <v>33</v>
      </c>
      <c r="B27" s="34" t="str">
        <f t="shared" si="1"/>
        <v>(Eretmochelys imbricata)</v>
      </c>
      <c r="C27" s="37" t="s">
        <v>34</v>
      </c>
      <c r="D27" s="35" t="str">
        <f t="shared" si="0"/>
        <v>Hawksbill sea turtle
(Eretmochelys imbricata)</v>
      </c>
      <c r="E27" s="33" t="s">
        <v>8</v>
      </c>
      <c r="F27" s="35" t="s">
        <v>302</v>
      </c>
      <c r="G27" s="39" t="s">
        <v>303</v>
      </c>
      <c r="H27" s="39" t="s">
        <v>374</v>
      </c>
    </row>
    <row r="28" spans="1:8" ht="177" customHeight="1" x14ac:dyDescent="0.2">
      <c r="A28" s="33" t="s">
        <v>35</v>
      </c>
      <c r="B28" s="34" t="str">
        <f t="shared" si="1"/>
        <v>(Myotis sodalis)</v>
      </c>
      <c r="C28" s="37" t="s">
        <v>36</v>
      </c>
      <c r="D28" s="35" t="str">
        <f t="shared" si="0"/>
        <v>Indiana bat
(Myotis sodalis)</v>
      </c>
      <c r="E28" s="33" t="s">
        <v>8</v>
      </c>
      <c r="F28" s="39" t="s">
        <v>381</v>
      </c>
      <c r="G28" s="35" t="s">
        <v>380</v>
      </c>
      <c r="H28" s="39" t="s">
        <v>377</v>
      </c>
    </row>
    <row r="29" spans="1:8" ht="61.2" x14ac:dyDescent="0.2">
      <c r="A29" s="33" t="s">
        <v>37</v>
      </c>
      <c r="B29" s="34" t="str">
        <f t="shared" si="1"/>
        <v>(Pleurobema collina)</v>
      </c>
      <c r="C29" s="37" t="s">
        <v>38</v>
      </c>
      <c r="D29" s="35" t="str">
        <f t="shared" si="0"/>
        <v>James Spinymussel
(Pleurobema collina)</v>
      </c>
      <c r="E29" s="33" t="s">
        <v>8</v>
      </c>
      <c r="F29" s="39" t="s">
        <v>238</v>
      </c>
      <c r="G29" s="35" t="s">
        <v>239</v>
      </c>
    </row>
    <row r="30" spans="1:8" ht="89.25" customHeight="1" x14ac:dyDescent="0.2">
      <c r="A30" s="33" t="s">
        <v>39</v>
      </c>
      <c r="B30" s="34" t="str">
        <f t="shared" si="1"/>
        <v>(Lepidochelys kempii)</v>
      </c>
      <c r="C30" s="37" t="s">
        <v>40</v>
      </c>
      <c r="D30" s="35" t="str">
        <f t="shared" si="0"/>
        <v>Kemp's ridley sea turtle
(Lepidochelys kempii)</v>
      </c>
      <c r="E30" s="33" t="s">
        <v>8</v>
      </c>
      <c r="F30" s="35" t="s">
        <v>304</v>
      </c>
      <c r="G30" s="39" t="s">
        <v>305</v>
      </c>
      <c r="H30" s="39" t="s">
        <v>374</v>
      </c>
    </row>
    <row r="31" spans="1:8" ht="91.8" x14ac:dyDescent="0.2">
      <c r="A31" s="33" t="s">
        <v>41</v>
      </c>
      <c r="B31" s="34" t="str">
        <f t="shared" si="1"/>
        <v>(Dermochelys coriacea)</v>
      </c>
      <c r="C31" s="37" t="s">
        <v>42</v>
      </c>
      <c r="D31" s="35" t="str">
        <f t="shared" si="0"/>
        <v>Leatherback sea turtle
(Dermochelys coriacea)</v>
      </c>
      <c r="E31" s="33" t="s">
        <v>8</v>
      </c>
      <c r="F31" s="35" t="s">
        <v>306</v>
      </c>
      <c r="G31" s="39" t="s">
        <v>307</v>
      </c>
      <c r="H31" s="39" t="s">
        <v>374</v>
      </c>
    </row>
    <row r="32" spans="1:8" ht="61.2" x14ac:dyDescent="0.2">
      <c r="A32" s="33" t="s">
        <v>43</v>
      </c>
      <c r="B32" s="34" t="str">
        <f t="shared" si="1"/>
        <v>(Lirceus usdagalun)</v>
      </c>
      <c r="C32" s="37" t="s">
        <v>44</v>
      </c>
      <c r="D32" s="35" t="str">
        <f t="shared" si="0"/>
        <v>Lee County cave isopod
(Lirceus usdagalun)</v>
      </c>
      <c r="E32" s="33" t="s">
        <v>8</v>
      </c>
      <c r="F32" s="39" t="s">
        <v>241</v>
      </c>
      <c r="G32" s="35" t="s">
        <v>242</v>
      </c>
    </row>
    <row r="33" spans="1:8" ht="81.599999999999994" x14ac:dyDescent="0.2">
      <c r="A33" s="33" t="s">
        <v>171</v>
      </c>
      <c r="B33" s="34" t="str">
        <f t="shared" si="1"/>
        <v>(Pegias fabula)</v>
      </c>
      <c r="C33" s="37" t="s">
        <v>45</v>
      </c>
      <c r="D33" s="35" t="str">
        <f t="shared" si="0"/>
        <v>Little-wing pearlymussel
(Pegias fabula)</v>
      </c>
      <c r="E33" s="33" t="s">
        <v>8</v>
      </c>
      <c r="F33" s="39" t="s">
        <v>379</v>
      </c>
      <c r="G33" s="39" t="s">
        <v>308</v>
      </c>
    </row>
    <row r="34" spans="1:8" ht="132.6" x14ac:dyDescent="0.2">
      <c r="A34" s="54" t="s">
        <v>46</v>
      </c>
      <c r="B34" s="55" t="str">
        <f t="shared" si="1"/>
        <v>(Caretta caretta)</v>
      </c>
      <c r="C34" s="56" t="s">
        <v>47</v>
      </c>
      <c r="D34" s="57" t="str">
        <f t="shared" ref="D34:D57" si="2">A34&amp;CHAR(10)&amp;B34</f>
        <v>Loggerhead sea turtle
(Caretta caretta)</v>
      </c>
      <c r="E34" s="54" t="s">
        <v>26</v>
      </c>
      <c r="F34" s="39" t="s">
        <v>366</v>
      </c>
      <c r="G34" s="35" t="s">
        <v>243</v>
      </c>
      <c r="H34" s="39" t="s">
        <v>374</v>
      </c>
    </row>
    <row r="35" spans="1:8" ht="81.599999999999994" x14ac:dyDescent="0.2">
      <c r="A35" s="33" t="s">
        <v>48</v>
      </c>
      <c r="B35" s="34" t="str">
        <f t="shared" si="1"/>
        <v>(Antrolana lira)</v>
      </c>
      <c r="C35" s="37" t="s">
        <v>172</v>
      </c>
      <c r="D35" s="35" t="str">
        <f t="shared" si="2"/>
        <v>Madison cave isopod
(Antrolana lira)</v>
      </c>
      <c r="E35" s="33" t="s">
        <v>26</v>
      </c>
      <c r="F35" s="40" t="s">
        <v>110</v>
      </c>
      <c r="G35" s="35" t="s">
        <v>244</v>
      </c>
    </row>
    <row r="36" spans="1:8" ht="81.599999999999994" x14ac:dyDescent="0.2">
      <c r="A36" s="33" t="s">
        <v>49</v>
      </c>
      <c r="B36" s="34" t="str">
        <f t="shared" si="1"/>
        <v>(Rhus michauxii)</v>
      </c>
      <c r="C36" s="37" t="s">
        <v>50</v>
      </c>
      <c r="D36" s="35" t="str">
        <f t="shared" si="2"/>
        <v>Michaux's sumac
(Rhus michauxii)</v>
      </c>
      <c r="E36" s="33" t="s">
        <v>8</v>
      </c>
      <c r="F36" s="39" t="s">
        <v>246</v>
      </c>
      <c r="G36" s="35" t="s">
        <v>245</v>
      </c>
    </row>
    <row r="37" spans="1:8" ht="91.8" x14ac:dyDescent="0.2">
      <c r="A37" s="33" t="s">
        <v>189</v>
      </c>
      <c r="B37" s="34" t="str">
        <f t="shared" si="1"/>
        <v>(Neonympha mitchelli mitchelli)</v>
      </c>
      <c r="C37" s="37" t="s">
        <v>190</v>
      </c>
      <c r="D37" s="35" t="str">
        <f t="shared" si="2"/>
        <v>Mitchell’s satyr
(Neonympha mitchelli mitchelli)</v>
      </c>
      <c r="E37" s="33" t="s">
        <v>8</v>
      </c>
      <c r="F37" s="40" t="s">
        <v>310</v>
      </c>
      <c r="G37" s="39" t="s">
        <v>311</v>
      </c>
    </row>
    <row r="38" spans="1:8" ht="71.400000000000006" x14ac:dyDescent="0.2">
      <c r="A38" s="33" t="s">
        <v>51</v>
      </c>
      <c r="B38" s="34" t="str">
        <f t="shared" si="1"/>
        <v>(Cicindela dorsalis dorsalis)</v>
      </c>
      <c r="C38" s="37" t="s">
        <v>52</v>
      </c>
      <c r="D38" s="35" t="str">
        <f t="shared" si="2"/>
        <v>Northeastern beach tiger beetle
(Cicindela dorsalis dorsalis)</v>
      </c>
      <c r="E38" s="33" t="s">
        <v>26</v>
      </c>
      <c r="F38" s="39" t="s">
        <v>263</v>
      </c>
      <c r="G38" s="35" t="s">
        <v>264</v>
      </c>
    </row>
    <row r="39" spans="1:8" ht="71.400000000000006" x14ac:dyDescent="0.2">
      <c r="A39" s="33" t="s">
        <v>53</v>
      </c>
      <c r="B39" s="34" t="str">
        <f t="shared" si="1"/>
        <v>(Scirpus ancistrochaetus)</v>
      </c>
      <c r="C39" s="37" t="s">
        <v>54</v>
      </c>
      <c r="D39" s="35" t="str">
        <f t="shared" si="2"/>
        <v>Northeastern bulrush
(Scirpus ancistrochaetus)</v>
      </c>
      <c r="E39" s="33" t="s">
        <v>8</v>
      </c>
      <c r="F39" s="39" t="s">
        <v>226</v>
      </c>
      <c r="G39" s="35" t="s">
        <v>230</v>
      </c>
    </row>
    <row r="40" spans="1:8" ht="122.4" x14ac:dyDescent="0.2">
      <c r="A40" s="33" t="s">
        <v>197</v>
      </c>
      <c r="B40" s="34" t="str">
        <f t="shared" si="1"/>
        <v>(Myotis septentrionalis)</v>
      </c>
      <c r="C40" s="37" t="s">
        <v>198</v>
      </c>
      <c r="D40" s="35" t="str">
        <f t="shared" si="2"/>
        <v>Northern long-eared bat
(Myotis septentrionalis)</v>
      </c>
      <c r="E40" s="33" t="s">
        <v>199</v>
      </c>
      <c r="F40" s="39" t="s">
        <v>312</v>
      </c>
      <c r="G40" s="39" t="s">
        <v>309</v>
      </c>
      <c r="H40" s="39" t="s">
        <v>377</v>
      </c>
    </row>
    <row r="41" spans="1:8" ht="61.2" x14ac:dyDescent="0.2">
      <c r="A41" s="33" t="s">
        <v>55</v>
      </c>
      <c r="B41" s="34" t="str">
        <f t="shared" si="1"/>
        <v>(Epioblasma capsaeformis)</v>
      </c>
      <c r="C41" s="37" t="s">
        <v>56</v>
      </c>
      <c r="D41" s="35" t="str">
        <f t="shared" si="2"/>
        <v>Oyster mussel
(Epioblasma capsaeformis)</v>
      </c>
      <c r="E41" s="35" t="s">
        <v>223</v>
      </c>
      <c r="F41" s="39" t="s">
        <v>313</v>
      </c>
      <c r="G41" s="39" t="s">
        <v>314</v>
      </c>
    </row>
    <row r="42" spans="1:8" ht="51" x14ac:dyDescent="0.2">
      <c r="A42" s="33" t="s">
        <v>57</v>
      </c>
      <c r="B42" s="34" t="str">
        <f t="shared" si="1"/>
        <v>(Iliamna corei)</v>
      </c>
      <c r="C42" s="37" t="s">
        <v>58</v>
      </c>
      <c r="D42" s="35" t="str">
        <f t="shared" si="2"/>
        <v>Peter's Mountain mallow
(Iliamna corei)</v>
      </c>
      <c r="E42" s="33" t="s">
        <v>8</v>
      </c>
      <c r="F42" s="39" t="s">
        <v>248</v>
      </c>
      <c r="G42" s="35" t="s">
        <v>247</v>
      </c>
    </row>
    <row r="43" spans="1:8" ht="71.400000000000006" x14ac:dyDescent="0.2">
      <c r="A43" s="33" t="s">
        <v>173</v>
      </c>
      <c r="B43" s="34" t="str">
        <f t="shared" si="1"/>
        <v>(Lampsilis abrupta)</v>
      </c>
      <c r="C43" s="37" t="s">
        <v>59</v>
      </c>
      <c r="D43" s="35" t="str">
        <f t="shared" si="2"/>
        <v>Pink mucket pearlymussel
(Lampsilis abrupta)</v>
      </c>
      <c r="E43" s="35" t="s">
        <v>352</v>
      </c>
      <c r="F43" s="39" t="s">
        <v>315</v>
      </c>
      <c r="G43" s="39" t="s">
        <v>316</v>
      </c>
    </row>
    <row r="44" spans="1:8" ht="51" x14ac:dyDescent="0.2">
      <c r="A44" s="33" t="s">
        <v>60</v>
      </c>
      <c r="B44" s="34" t="str">
        <f t="shared" si="1"/>
        <v>(Charadrius melodus)</v>
      </c>
      <c r="C44" s="37" t="s">
        <v>61</v>
      </c>
      <c r="D44" s="35" t="str">
        <f t="shared" si="2"/>
        <v>Piping plover
(Charadrius melodus)</v>
      </c>
      <c r="E44" s="33" t="s">
        <v>26</v>
      </c>
      <c r="F44" s="39" t="s">
        <v>249</v>
      </c>
      <c r="G44" s="35" t="s">
        <v>250</v>
      </c>
    </row>
    <row r="45" spans="1:8" ht="51" x14ac:dyDescent="0.2">
      <c r="A45" s="33" t="s">
        <v>62</v>
      </c>
      <c r="B45" s="34" t="str">
        <f t="shared" si="1"/>
        <v>(Villosa perpurpurea)</v>
      </c>
      <c r="C45" s="37" t="s">
        <v>63</v>
      </c>
      <c r="D45" s="35" t="str">
        <f t="shared" si="2"/>
        <v>Purple bean
(Villosa perpurpurea)</v>
      </c>
      <c r="E45" s="35" t="s">
        <v>223</v>
      </c>
      <c r="F45" s="40" t="s">
        <v>111</v>
      </c>
      <c r="G45" s="39" t="s">
        <v>317</v>
      </c>
    </row>
    <row r="46" spans="1:8" ht="51" x14ac:dyDescent="0.2">
      <c r="A46" s="33" t="s">
        <v>163</v>
      </c>
      <c r="B46" s="34" t="s">
        <v>164</v>
      </c>
      <c r="C46" s="37" t="s">
        <v>318</v>
      </c>
      <c r="D46" s="35" t="str">
        <f>A46&amp;CHAR(10)&amp;B46</f>
        <v>Rayed Bean
(Villosa fabalis)</v>
      </c>
      <c r="E46" s="35" t="s">
        <v>352</v>
      </c>
      <c r="F46" s="40" t="s">
        <v>357</v>
      </c>
      <c r="G46" s="39" t="s">
        <v>358</v>
      </c>
    </row>
    <row r="47" spans="1:8" ht="142.80000000000001" x14ac:dyDescent="0.2">
      <c r="A47" s="33" t="s">
        <v>64</v>
      </c>
      <c r="B47" s="34" t="str">
        <f t="shared" ref="B47:B80" si="3">"("&amp;C47&amp;")"</f>
        <v>(Picoides borealis)</v>
      </c>
      <c r="C47" s="37" t="s">
        <v>65</v>
      </c>
      <c r="D47" s="35" t="str">
        <f t="shared" si="2"/>
        <v>Red-cockaded woodpecker
(Picoides borealis)</v>
      </c>
      <c r="E47" s="33" t="s">
        <v>8</v>
      </c>
      <c r="F47" s="39" t="s">
        <v>367</v>
      </c>
      <c r="G47" s="35" t="s">
        <v>253</v>
      </c>
    </row>
    <row r="48" spans="1:8" ht="183.6" x14ac:dyDescent="0.2">
      <c r="A48" s="33" t="s">
        <v>182</v>
      </c>
      <c r="B48" s="34" t="str">
        <f t="shared" si="3"/>
        <v>(Calidris canutus rufa)</v>
      </c>
      <c r="C48" s="37" t="s">
        <v>183</v>
      </c>
      <c r="D48" s="35" t="str">
        <f t="shared" si="2"/>
        <v>Red Knot
(Calidris canutus rufa)</v>
      </c>
      <c r="E48" s="35" t="s">
        <v>221</v>
      </c>
      <c r="F48" s="35" t="s">
        <v>319</v>
      </c>
      <c r="G48" s="39" t="s">
        <v>320</v>
      </c>
    </row>
    <row r="49" spans="1:7" ht="71.400000000000006" x14ac:dyDescent="0.2">
      <c r="A49" s="33" t="s">
        <v>212</v>
      </c>
      <c r="B49" s="34" t="str">
        <f t="shared" si="3"/>
        <v>(Hedyotis purpurea var. montana)</v>
      </c>
      <c r="C49" s="37" t="s">
        <v>213</v>
      </c>
      <c r="D49" s="35" t="str">
        <f t="shared" si="2"/>
        <v>Roan Mountain bluet
(Hedyotis purpurea var. montana)</v>
      </c>
      <c r="E49" s="33" t="s">
        <v>8</v>
      </c>
      <c r="F49" s="35" t="s">
        <v>351</v>
      </c>
      <c r="G49" s="39" t="s">
        <v>350</v>
      </c>
    </row>
    <row r="50" spans="1:7" ht="91.8" x14ac:dyDescent="0.2">
      <c r="A50" s="33" t="s">
        <v>66</v>
      </c>
      <c r="B50" s="34" t="str">
        <f t="shared" si="3"/>
        <v>(Percina rex)</v>
      </c>
      <c r="C50" s="37" t="s">
        <v>67</v>
      </c>
      <c r="D50" s="35" t="str">
        <f t="shared" si="2"/>
        <v>Roanoke Logperch
(Percina rex)</v>
      </c>
      <c r="E50" s="33" t="s">
        <v>8</v>
      </c>
      <c r="F50" s="39" t="s">
        <v>254</v>
      </c>
      <c r="G50" s="35" t="s">
        <v>255</v>
      </c>
    </row>
    <row r="51" spans="1:7" ht="51" x14ac:dyDescent="0.2">
      <c r="A51" s="33" t="s">
        <v>210</v>
      </c>
      <c r="B51" s="34" t="str">
        <f>"("&amp;C51&amp;")"</f>
        <v>(Gymnoderma lineare)</v>
      </c>
      <c r="C51" s="37" t="s">
        <v>211</v>
      </c>
      <c r="D51" s="35" t="str">
        <f>A51&amp;CHAR(10)&amp;B51</f>
        <v>Rock gnome lichen
(Gymnoderma lineare)</v>
      </c>
      <c r="E51" s="33" t="s">
        <v>8</v>
      </c>
      <c r="F51" s="40" t="s">
        <v>325</v>
      </c>
      <c r="G51" s="39" t="s">
        <v>326</v>
      </c>
    </row>
    <row r="52" spans="1:7" ht="81.599999999999994" x14ac:dyDescent="0.2">
      <c r="A52" s="33" t="s">
        <v>68</v>
      </c>
      <c r="B52" s="34" t="str">
        <f t="shared" si="3"/>
        <v>(Sterna dougallii dougallii)</v>
      </c>
      <c r="C52" s="37" t="s">
        <v>69</v>
      </c>
      <c r="D52" s="35" t="str">
        <f t="shared" si="2"/>
        <v>Roseate tern
(Sterna dougallii dougallii)</v>
      </c>
      <c r="E52" s="33" t="s">
        <v>8</v>
      </c>
      <c r="F52" s="38" t="s">
        <v>321</v>
      </c>
      <c r="G52" s="39" t="s">
        <v>322</v>
      </c>
    </row>
    <row r="53" spans="1:7" ht="30.6" x14ac:dyDescent="0.2">
      <c r="A53" s="33" t="s">
        <v>70</v>
      </c>
      <c r="B53" s="34" t="str">
        <f t="shared" si="3"/>
        <v>(Pleurobema plenum)</v>
      </c>
      <c r="C53" s="37" t="s">
        <v>71</v>
      </c>
      <c r="D53" s="35" t="str">
        <f t="shared" si="2"/>
        <v>Rough pigtoe
(Pleurobema plenum)</v>
      </c>
      <c r="E53" s="33" t="s">
        <v>8</v>
      </c>
      <c r="F53" s="40" t="s">
        <v>323</v>
      </c>
      <c r="G53" s="39" t="s">
        <v>324</v>
      </c>
    </row>
    <row r="54" spans="1:7" ht="103.5" customHeight="1" x14ac:dyDescent="0.2">
      <c r="A54" s="33" t="s">
        <v>72</v>
      </c>
      <c r="B54" s="34" t="str">
        <f t="shared" si="3"/>
        <v>(Quadrula cylindrica strigillata)</v>
      </c>
      <c r="C54" s="37" t="s">
        <v>73</v>
      </c>
      <c r="D54" s="35" t="str">
        <f t="shared" si="2"/>
        <v>Rough rabbitsfoot
(Quadrula cylindrica strigillata)</v>
      </c>
      <c r="E54" s="35" t="s">
        <v>223</v>
      </c>
      <c r="F54" s="39" t="s">
        <v>112</v>
      </c>
      <c r="G54" s="39" t="s">
        <v>327</v>
      </c>
    </row>
    <row r="55" spans="1:7" ht="40.799999999999997" x14ac:dyDescent="0.2">
      <c r="A55" s="33" t="s">
        <v>214</v>
      </c>
      <c r="B55" s="34" t="str">
        <f t="shared" si="3"/>
        <v>(Helianthus schweinitzii)</v>
      </c>
      <c r="C55" s="37" t="s">
        <v>215</v>
      </c>
      <c r="D55" s="35" t="str">
        <f t="shared" si="2"/>
        <v>Schweinitz’s sunflower
(Helianthus schweinitzii)</v>
      </c>
      <c r="E55" s="33" t="s">
        <v>8</v>
      </c>
      <c r="F55" s="39" t="s">
        <v>328</v>
      </c>
      <c r="G55" s="39" t="s">
        <v>329</v>
      </c>
    </row>
    <row r="56" spans="1:7" ht="91.8" x14ac:dyDescent="0.2">
      <c r="A56" s="33" t="s">
        <v>74</v>
      </c>
      <c r="B56" s="34" t="str">
        <f t="shared" si="3"/>
        <v>(Amaranthus pumilus)</v>
      </c>
      <c r="C56" s="37" t="s">
        <v>75</v>
      </c>
      <c r="D56" s="35" t="str">
        <f t="shared" si="2"/>
        <v>Seabeach amaranth
(Amaranthus pumilus)</v>
      </c>
      <c r="E56" s="33" t="s">
        <v>26</v>
      </c>
      <c r="F56" s="40" t="s">
        <v>330</v>
      </c>
      <c r="G56" s="39" t="s">
        <v>331</v>
      </c>
    </row>
    <row r="57" spans="1:7" ht="112.2" x14ac:dyDescent="0.2">
      <c r="A57" s="33" t="s">
        <v>160</v>
      </c>
      <c r="B57" s="34" t="str">
        <f t="shared" si="3"/>
        <v>(Aeschynomene virginica)</v>
      </c>
      <c r="C57" s="41" t="s">
        <v>179</v>
      </c>
      <c r="D57" s="35" t="str">
        <f t="shared" si="2"/>
        <v>Sensitive joint-vetch
(Aeschynomene virginica)</v>
      </c>
      <c r="E57" s="33" t="s">
        <v>26</v>
      </c>
      <c r="F57" s="39" t="s">
        <v>368</v>
      </c>
      <c r="G57" s="35" t="s">
        <v>240</v>
      </c>
    </row>
    <row r="58" spans="1:7" ht="91.8" x14ac:dyDescent="0.2">
      <c r="A58" s="33" t="s">
        <v>76</v>
      </c>
      <c r="B58" s="34" t="str">
        <f t="shared" si="3"/>
        <v>(Arabis serotina)</v>
      </c>
      <c r="C58" s="37" t="s">
        <v>77</v>
      </c>
      <c r="D58" s="35" t="str">
        <f t="shared" ref="D58:D80" si="4">A58&amp;CHAR(10)&amp;B58</f>
        <v>Shale barren rock cress
(Arabis serotina)</v>
      </c>
      <c r="E58" s="33" t="s">
        <v>8</v>
      </c>
      <c r="F58" s="40" t="s">
        <v>257</v>
      </c>
      <c r="G58" s="35" t="s">
        <v>256</v>
      </c>
    </row>
    <row r="59" spans="1:7" ht="40.799999999999997" x14ac:dyDescent="0.2">
      <c r="A59" s="33" t="s">
        <v>200</v>
      </c>
      <c r="B59" s="34" t="str">
        <f t="shared" si="3"/>
        <v>(Plethobasus cyphyus)</v>
      </c>
      <c r="C59" s="37" t="s">
        <v>201</v>
      </c>
      <c r="D59" s="35" t="str">
        <f t="shared" si="4"/>
        <v>Sheepnose
(Plethobasus cyphyus)</v>
      </c>
      <c r="E59" s="33" t="s">
        <v>8</v>
      </c>
      <c r="F59" s="40" t="s">
        <v>348</v>
      </c>
      <c r="G59" s="39" t="s">
        <v>349</v>
      </c>
    </row>
    <row r="60" spans="1:7" ht="81.599999999999994" x14ac:dyDescent="0.2">
      <c r="A60" s="33" t="s">
        <v>78</v>
      </c>
      <c r="B60" s="34" t="str">
        <f t="shared" si="3"/>
        <v>(Plethodon shenandoah)</v>
      </c>
      <c r="C60" s="37" t="s">
        <v>79</v>
      </c>
      <c r="D60" s="35" t="str">
        <f t="shared" si="4"/>
        <v>Shenandoah salamander
(Plethodon shenandoah)</v>
      </c>
      <c r="E60" s="33" t="s">
        <v>8</v>
      </c>
      <c r="F60" s="39" t="s">
        <v>369</v>
      </c>
      <c r="G60" s="35" t="s">
        <v>258</v>
      </c>
    </row>
    <row r="61" spans="1:7" ht="40.799999999999997" x14ac:dyDescent="0.2">
      <c r="A61" s="33" t="s">
        <v>162</v>
      </c>
      <c r="B61" s="34" t="str">
        <f t="shared" si="3"/>
        <v>(Fusconaia cor)</v>
      </c>
      <c r="C61" s="37" t="s">
        <v>80</v>
      </c>
      <c r="D61" s="35" t="str">
        <f t="shared" si="4"/>
        <v>Shiny pigtoe
(Fusconaia cor)</v>
      </c>
      <c r="E61" s="33" t="s">
        <v>8</v>
      </c>
      <c r="F61" s="39" t="s">
        <v>113</v>
      </c>
      <c r="G61" s="39" t="s">
        <v>332</v>
      </c>
    </row>
    <row r="62" spans="1:7" ht="71.400000000000006" x14ac:dyDescent="0.2">
      <c r="A62" s="33" t="s">
        <v>81</v>
      </c>
      <c r="B62" s="34" t="str">
        <f t="shared" si="3"/>
        <v>(Acipenser brevirostrum)</v>
      </c>
      <c r="C62" s="37" t="s">
        <v>82</v>
      </c>
      <c r="D62" s="35" t="str">
        <f t="shared" si="4"/>
        <v>Shortnose sturgeon
(Acipenser brevirostrum)</v>
      </c>
      <c r="E62" s="33" t="s">
        <v>8</v>
      </c>
      <c r="F62" s="38" t="s">
        <v>333</v>
      </c>
      <c r="G62" s="39" t="s">
        <v>334</v>
      </c>
    </row>
    <row r="63" spans="1:7" ht="40.799999999999997" x14ac:dyDescent="0.2">
      <c r="A63" s="33" t="s">
        <v>180</v>
      </c>
      <c r="B63" s="34" t="str">
        <f t="shared" si="3"/>
        <v>(Lexingtonia dolabelloides)</v>
      </c>
      <c r="C63" s="37" t="s">
        <v>181</v>
      </c>
      <c r="D63" s="35" t="str">
        <f t="shared" si="4"/>
        <v>Slabside pearlymussel
(Lexingtonia dolabelloides)</v>
      </c>
      <c r="E63" s="35" t="s">
        <v>223</v>
      </c>
      <c r="F63" s="38" t="s">
        <v>335</v>
      </c>
      <c r="G63" s="39" t="s">
        <v>336</v>
      </c>
    </row>
    <row r="64" spans="1:7" ht="102" x14ac:dyDescent="0.2">
      <c r="A64" s="33" t="s">
        <v>83</v>
      </c>
      <c r="B64" s="34" t="str">
        <f t="shared" si="3"/>
        <v>(Erimystax cahni)</v>
      </c>
      <c r="C64" s="37" t="s">
        <v>84</v>
      </c>
      <c r="D64" s="35" t="str">
        <f t="shared" si="4"/>
        <v>Slender chub
(Erimystax cahni)</v>
      </c>
      <c r="E64" s="35" t="s">
        <v>222</v>
      </c>
      <c r="F64" s="39" t="s">
        <v>370</v>
      </c>
      <c r="G64" s="35" t="s">
        <v>259</v>
      </c>
    </row>
    <row r="65" spans="1:8" ht="93.75" customHeight="1" x14ac:dyDescent="0.2">
      <c r="A65" s="33" t="s">
        <v>85</v>
      </c>
      <c r="B65" s="34" t="str">
        <f t="shared" si="3"/>
        <v>(Isotria medeoloides)</v>
      </c>
      <c r="C65" s="37" t="s">
        <v>86</v>
      </c>
      <c r="D65" s="35" t="str">
        <f t="shared" si="4"/>
        <v>Small whorled pogonia
(Isotria medeoloides)</v>
      </c>
      <c r="E65" s="33" t="s">
        <v>26</v>
      </c>
      <c r="F65" s="39" t="s">
        <v>371</v>
      </c>
      <c r="G65" s="35" t="s">
        <v>251</v>
      </c>
    </row>
    <row r="66" spans="1:8" ht="71.400000000000006" x14ac:dyDescent="0.2">
      <c r="A66" s="33" t="s">
        <v>87</v>
      </c>
      <c r="B66" s="34" t="str">
        <f t="shared" si="3"/>
        <v>(Cardamine micranthera)</v>
      </c>
      <c r="C66" s="37" t="s">
        <v>88</v>
      </c>
      <c r="D66" s="35" t="str">
        <f t="shared" si="4"/>
        <v>Small-anthered bittercress
(Cardamine micranthera)</v>
      </c>
      <c r="E66" s="33" t="s">
        <v>8</v>
      </c>
      <c r="F66" s="35" t="s">
        <v>224</v>
      </c>
      <c r="G66" s="35" t="s">
        <v>252</v>
      </c>
    </row>
    <row r="67" spans="1:8" ht="51" x14ac:dyDescent="0.2">
      <c r="A67" s="33" t="s">
        <v>89</v>
      </c>
      <c r="B67" s="34" t="str">
        <f t="shared" si="3"/>
        <v>(Echinacea laevigata)</v>
      </c>
      <c r="C67" s="37" t="s">
        <v>90</v>
      </c>
      <c r="D67" s="35" t="str">
        <f t="shared" si="4"/>
        <v>Smooth coneflower
(Echinacea laevigata)</v>
      </c>
      <c r="E67" s="33" t="s">
        <v>8</v>
      </c>
      <c r="F67" s="40" t="s">
        <v>116</v>
      </c>
      <c r="G67" s="35" t="s">
        <v>231</v>
      </c>
    </row>
    <row r="68" spans="1:8" ht="51" x14ac:dyDescent="0.2">
      <c r="A68" s="33" t="s">
        <v>165</v>
      </c>
      <c r="B68" s="37" t="str">
        <f t="shared" si="3"/>
        <v>(Epioblasma triquetra)</v>
      </c>
      <c r="C68" s="37" t="s">
        <v>176</v>
      </c>
      <c r="D68" s="35" t="str">
        <f t="shared" si="4"/>
        <v>Snuffbox mussel
(Epioblasma triquetra)</v>
      </c>
      <c r="E68" s="33" t="s">
        <v>8</v>
      </c>
      <c r="F68" s="40" t="s">
        <v>337</v>
      </c>
      <c r="G68" s="39" t="s">
        <v>338</v>
      </c>
    </row>
    <row r="69" spans="1:8" ht="30.6" x14ac:dyDescent="0.2">
      <c r="A69" s="33" t="s">
        <v>174</v>
      </c>
      <c r="B69" s="34" t="str">
        <f t="shared" si="3"/>
        <v>(Cumberlandia monodonta)</v>
      </c>
      <c r="C69" s="37" t="s">
        <v>175</v>
      </c>
      <c r="D69" s="35" t="str">
        <f t="shared" si="4"/>
        <v>Spectaclecase mussel
(Cumberlandia monodonta)</v>
      </c>
      <c r="E69" s="33" t="s">
        <v>8</v>
      </c>
      <c r="F69" s="40" t="s">
        <v>339</v>
      </c>
      <c r="G69" s="39" t="s">
        <v>340</v>
      </c>
    </row>
    <row r="70" spans="1:8" ht="91.8" x14ac:dyDescent="0.2">
      <c r="A70" s="33" t="s">
        <v>91</v>
      </c>
      <c r="B70" s="34" t="str">
        <f t="shared" si="3"/>
        <v>(Erimonax monachus)</v>
      </c>
      <c r="C70" s="37" t="s">
        <v>92</v>
      </c>
      <c r="D70" s="35" t="str">
        <f t="shared" si="4"/>
        <v>Spotfin chub
(Erimonax monachus)</v>
      </c>
      <c r="E70" s="35" t="s">
        <v>222</v>
      </c>
      <c r="F70" s="39" t="s">
        <v>260</v>
      </c>
      <c r="G70" s="35" t="s">
        <v>261</v>
      </c>
    </row>
    <row r="71" spans="1:8" ht="122.4" x14ac:dyDescent="0.2">
      <c r="A71" s="33" t="s">
        <v>208</v>
      </c>
      <c r="B71" s="34" t="str">
        <f t="shared" si="3"/>
        <v>(Microhexura montivaga)</v>
      </c>
      <c r="C71" s="37" t="s">
        <v>209</v>
      </c>
      <c r="D71" s="35" t="str">
        <f t="shared" si="4"/>
        <v>Spruce-fir moss spider
(Microhexura montivaga)</v>
      </c>
      <c r="E71" s="33" t="s">
        <v>8</v>
      </c>
      <c r="F71" s="39" t="s">
        <v>341</v>
      </c>
      <c r="G71" s="38" t="s">
        <v>342</v>
      </c>
    </row>
    <row r="72" spans="1:8" ht="81.599999999999994" x14ac:dyDescent="0.2">
      <c r="A72" s="33" t="s">
        <v>93</v>
      </c>
      <c r="B72" s="34" t="str">
        <f t="shared" si="3"/>
        <v>(Helonias bullata)</v>
      </c>
      <c r="C72" s="37" t="s">
        <v>94</v>
      </c>
      <c r="D72" s="35" t="str">
        <f t="shared" si="4"/>
        <v>Swamp pink
(Helonias bullata)</v>
      </c>
      <c r="E72" s="33" t="s">
        <v>26</v>
      </c>
      <c r="F72" s="39" t="s">
        <v>372</v>
      </c>
      <c r="G72" s="35" t="s">
        <v>262</v>
      </c>
    </row>
    <row r="73" spans="1:8" ht="30.6" x14ac:dyDescent="0.2">
      <c r="A73" s="33" t="s">
        <v>95</v>
      </c>
      <c r="B73" s="34" t="str">
        <f t="shared" si="3"/>
        <v>(Epioblasma florentina walkeri)</v>
      </c>
      <c r="C73" s="37" t="s">
        <v>177</v>
      </c>
      <c r="D73" s="35" t="str">
        <f t="shared" si="4"/>
        <v>Tan riffleshell
(Epioblasma florentina walkeri)</v>
      </c>
      <c r="E73" s="33" t="s">
        <v>8</v>
      </c>
      <c r="F73" s="40" t="s">
        <v>115</v>
      </c>
      <c r="G73" s="39" t="s">
        <v>343</v>
      </c>
    </row>
    <row r="74" spans="1:8" ht="91.8" x14ac:dyDescent="0.2">
      <c r="A74" s="33" t="s">
        <v>96</v>
      </c>
      <c r="B74" s="34" t="str">
        <f t="shared" si="3"/>
        <v>(Corynorhinus townsendii virginianus)</v>
      </c>
      <c r="C74" s="37" t="s">
        <v>178</v>
      </c>
      <c r="D74" s="35" t="str">
        <f t="shared" si="4"/>
        <v>Virginia big-eared bat
(Corynorhinus townsendii virginianus)</v>
      </c>
      <c r="E74" s="33" t="s">
        <v>8</v>
      </c>
      <c r="F74" s="39" t="s">
        <v>265</v>
      </c>
      <c r="G74" s="35" t="s">
        <v>266</v>
      </c>
      <c r="H74" s="39" t="s">
        <v>377</v>
      </c>
    </row>
    <row r="75" spans="1:8" ht="91.8" x14ac:dyDescent="0.2">
      <c r="A75" s="33" t="s">
        <v>97</v>
      </c>
      <c r="B75" s="34" t="str">
        <f t="shared" si="3"/>
        <v>(Polygyriscus virginianus)</v>
      </c>
      <c r="C75" s="37" t="s">
        <v>98</v>
      </c>
      <c r="D75" s="35" t="str">
        <f t="shared" si="4"/>
        <v>Virginia fringed mountain snail
(Polygyriscus virginianus)</v>
      </c>
      <c r="E75" s="33" t="s">
        <v>8</v>
      </c>
      <c r="F75" s="39" t="s">
        <v>267</v>
      </c>
      <c r="G75" s="35" t="s">
        <v>268</v>
      </c>
    </row>
    <row r="76" spans="1:8" ht="71.400000000000006" x14ac:dyDescent="0.2">
      <c r="A76" s="33" t="s">
        <v>99</v>
      </c>
      <c r="B76" s="34" t="str">
        <f t="shared" si="3"/>
        <v>(Betula uber)</v>
      </c>
      <c r="C76" s="37" t="s">
        <v>100</v>
      </c>
      <c r="D76" s="35" t="str">
        <f t="shared" si="4"/>
        <v>Virginia round-leaf birch
(Betula uber)</v>
      </c>
      <c r="E76" s="33" t="s">
        <v>26</v>
      </c>
      <c r="F76" s="39" t="s">
        <v>269</v>
      </c>
      <c r="G76" s="35" t="s">
        <v>270</v>
      </c>
    </row>
    <row r="77" spans="1:8" ht="51" x14ac:dyDescent="0.2">
      <c r="A77" s="33" t="s">
        <v>101</v>
      </c>
      <c r="B77" s="34" t="str">
        <f t="shared" si="3"/>
        <v>(Helenium virginicum)</v>
      </c>
      <c r="C77" s="37" t="s">
        <v>102</v>
      </c>
      <c r="D77" s="35" t="str">
        <f t="shared" si="4"/>
        <v>Virginia Sneezeweed
(Helenium virginicum)</v>
      </c>
      <c r="E77" s="33" t="s">
        <v>26</v>
      </c>
      <c r="F77" s="39" t="s">
        <v>271</v>
      </c>
      <c r="G77" s="35" t="s">
        <v>272</v>
      </c>
    </row>
    <row r="78" spans="1:8" ht="91.8" x14ac:dyDescent="0.2">
      <c r="A78" s="33" t="s">
        <v>103</v>
      </c>
      <c r="B78" s="34" t="str">
        <f t="shared" si="3"/>
        <v>(Spiraea virginiana)</v>
      </c>
      <c r="C78" s="37" t="s">
        <v>104</v>
      </c>
      <c r="D78" s="35" t="str">
        <f t="shared" si="4"/>
        <v>Virginia spiraea
(Spiraea virginiana)</v>
      </c>
      <c r="E78" s="33" t="s">
        <v>26</v>
      </c>
      <c r="F78" s="39" t="s">
        <v>273</v>
      </c>
      <c r="G78" s="35" t="s">
        <v>274</v>
      </c>
    </row>
    <row r="79" spans="1:8" ht="102" x14ac:dyDescent="0.2">
      <c r="A79" s="33" t="s">
        <v>216</v>
      </c>
      <c r="B79" s="34" t="str">
        <f t="shared" si="3"/>
        <v>(Platanthera integrilabia)</v>
      </c>
      <c r="C79" s="37" t="s">
        <v>217</v>
      </c>
      <c r="D79" s="35" t="str">
        <f t="shared" si="4"/>
        <v>White fringeless orchid
(Platanthera integrilabia)</v>
      </c>
      <c r="E79" s="33" t="s">
        <v>218</v>
      </c>
      <c r="F79" s="38" t="s">
        <v>344</v>
      </c>
      <c r="G79" s="39" t="s">
        <v>345</v>
      </c>
    </row>
    <row r="80" spans="1:8" ht="71.400000000000006" x14ac:dyDescent="0.2">
      <c r="A80" s="33" t="s">
        <v>105</v>
      </c>
      <c r="B80" s="34" t="str">
        <f t="shared" si="3"/>
        <v>(Noturus flavipinnis)</v>
      </c>
      <c r="C80" s="37" t="s">
        <v>106</v>
      </c>
      <c r="D80" s="35" t="str">
        <f t="shared" si="4"/>
        <v>Yellowfin madtom
(Noturus flavipinnis)</v>
      </c>
      <c r="E80" s="35" t="s">
        <v>222</v>
      </c>
      <c r="F80" s="39" t="s">
        <v>275</v>
      </c>
      <c r="G80" s="35" t="s">
        <v>276</v>
      </c>
    </row>
    <row r="81" spans="1:7" x14ac:dyDescent="0.2">
      <c r="A81" s="31"/>
      <c r="B81" s="41"/>
      <c r="C81" s="41"/>
      <c r="D81" s="31"/>
      <c r="E81" s="31"/>
      <c r="F81" s="31"/>
      <c r="G81" s="31"/>
    </row>
    <row r="82" spans="1:7" x14ac:dyDescent="0.2">
      <c r="A82" s="31"/>
      <c r="B82" s="41"/>
      <c r="C82" s="41"/>
      <c r="D82" s="31"/>
      <c r="E82" s="31"/>
      <c r="F82" s="31"/>
      <c r="G82" s="31"/>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4" bestFit="1" customWidth="1"/>
    <col min="2" max="2" width="8.88671875" style="44"/>
    <col min="3" max="3" width="35.33203125" style="44" bestFit="1" customWidth="1"/>
    <col min="4" max="4" width="18.21875" style="44" bestFit="1" customWidth="1"/>
    <col min="5" max="16384" width="8.88671875" style="44"/>
  </cols>
  <sheetData>
    <row r="1" spans="1:4" x14ac:dyDescent="0.3">
      <c r="A1" s="52" t="s">
        <v>138</v>
      </c>
      <c r="B1" s="52"/>
      <c r="C1" s="52" t="s">
        <v>1</v>
      </c>
      <c r="D1" s="52" t="s">
        <v>159</v>
      </c>
    </row>
    <row r="2" spans="1:4" x14ac:dyDescent="0.3">
      <c r="A2" s="44" t="s">
        <v>136</v>
      </c>
      <c r="C2" s="44" t="s">
        <v>146</v>
      </c>
      <c r="D2" s="44" t="s">
        <v>129</v>
      </c>
    </row>
    <row r="3" spans="1:4" x14ac:dyDescent="0.3">
      <c r="A3" s="44" t="s">
        <v>140</v>
      </c>
      <c r="B3" s="44" t="str">
        <f>"("&amp;C3&amp;")"</f>
        <v>(Mussel and/or fish critical habitat present)</v>
      </c>
      <c r="C3" s="44" t="s">
        <v>147</v>
      </c>
      <c r="D3" s="44" t="s">
        <v>131</v>
      </c>
    </row>
    <row r="4" spans="1:4" x14ac:dyDescent="0.3">
      <c r="A4" s="44" t="s">
        <v>382</v>
      </c>
    </row>
    <row r="5" spans="1:4" x14ac:dyDescent="0.3">
      <c r="A5" s="44" t="s">
        <v>141</v>
      </c>
    </row>
    <row r="6" spans="1:4" x14ac:dyDescent="0.3">
      <c r="A6" s="44" t="s">
        <v>142</v>
      </c>
    </row>
    <row r="7" spans="1:4" x14ac:dyDescent="0.3">
      <c r="A7" s="44" t="s">
        <v>143</v>
      </c>
    </row>
    <row r="8" spans="1:4" x14ac:dyDescent="0.3">
      <c r="A8" s="44" t="s">
        <v>144</v>
      </c>
    </row>
    <row r="9" spans="1:4" x14ac:dyDescent="0.3">
      <c r="A9" s="44" t="s">
        <v>145</v>
      </c>
    </row>
    <row r="33" spans="1:5" x14ac:dyDescent="0.3">
      <c r="A33" s="53"/>
      <c r="B33" s="53"/>
      <c r="C33" s="53"/>
      <c r="D33" s="53"/>
      <c r="E33"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4" customWidth="1"/>
    <col min="2" max="2" width="70.33203125" style="44" bestFit="1" customWidth="1"/>
    <col min="3" max="3" width="8.88671875" style="44"/>
    <col min="4" max="4" width="49.33203125" style="44" bestFit="1" customWidth="1" outlineLevel="1"/>
    <col min="5" max="5" width="31.109375" style="44" bestFit="1" customWidth="1" outlineLevel="1"/>
    <col min="6" max="6" width="8.88671875" style="44"/>
    <col min="7" max="7" width="49.33203125" style="44" bestFit="1" customWidth="1" outlineLevel="1"/>
    <col min="8" max="8" width="31.109375" style="44" bestFit="1" customWidth="1" outlineLevel="1"/>
    <col min="9" max="16384" width="8.88671875" style="44"/>
  </cols>
  <sheetData>
    <row r="1" spans="1:8" x14ac:dyDescent="0.3">
      <c r="A1" s="43" t="s">
        <v>123</v>
      </c>
      <c r="B1" s="43" t="s">
        <v>132</v>
      </c>
      <c r="D1" s="43" t="s">
        <v>123</v>
      </c>
      <c r="E1" s="43" t="s">
        <v>134</v>
      </c>
      <c r="G1" s="43" t="s">
        <v>123</v>
      </c>
      <c r="H1" s="43" t="s">
        <v>134</v>
      </c>
    </row>
    <row r="2" spans="1:8" x14ac:dyDescent="0.3">
      <c r="A2" s="45" t="s">
        <v>136</v>
      </c>
      <c r="B2" s="45" t="s">
        <v>136</v>
      </c>
      <c r="D2" s="46" t="s">
        <v>133</v>
      </c>
      <c r="E2" s="46" t="s">
        <v>135</v>
      </c>
      <c r="G2" s="46" t="s">
        <v>137</v>
      </c>
      <c r="H2" s="46" t="s">
        <v>135</v>
      </c>
    </row>
    <row r="3" spans="1:8" x14ac:dyDescent="0.3">
      <c r="A3" s="62" t="s">
        <v>404</v>
      </c>
      <c r="B3" s="62" t="s">
        <v>397</v>
      </c>
      <c r="D3" s="46" t="s">
        <v>393</v>
      </c>
      <c r="E3" s="46" t="s">
        <v>394</v>
      </c>
      <c r="G3" s="46" t="s">
        <v>395</v>
      </c>
      <c r="H3" s="46" t="s">
        <v>394</v>
      </c>
    </row>
    <row r="4" spans="1:8" x14ac:dyDescent="0.3">
      <c r="A4" s="63" t="s">
        <v>405</v>
      </c>
      <c r="B4" s="62" t="s">
        <v>130</v>
      </c>
    </row>
    <row r="5" spans="1:8" x14ac:dyDescent="0.3">
      <c r="A5" s="64" t="s">
        <v>406</v>
      </c>
      <c r="B5" s="62" t="s">
        <v>397</v>
      </c>
    </row>
    <row r="6" spans="1:8" x14ac:dyDescent="0.3">
      <c r="A6" s="46" t="s">
        <v>124</v>
      </c>
      <c r="B6" s="46" t="s">
        <v>129</v>
      </c>
    </row>
    <row r="7" spans="1:8" x14ac:dyDescent="0.3">
      <c r="A7" s="46" t="s">
        <v>396</v>
      </c>
      <c r="B7" s="46" t="s">
        <v>129</v>
      </c>
    </row>
    <row r="8" spans="1:8" x14ac:dyDescent="0.3">
      <c r="A8" s="46" t="s">
        <v>146</v>
      </c>
      <c r="B8" s="46" t="s">
        <v>129</v>
      </c>
    </row>
    <row r="9" spans="1:8" x14ac:dyDescent="0.3">
      <c r="A9" s="46" t="s">
        <v>125</v>
      </c>
      <c r="B9" s="46" t="s">
        <v>130</v>
      </c>
    </row>
    <row r="10" spans="1:8" x14ac:dyDescent="0.3">
      <c r="A10" s="46" t="s">
        <v>126</v>
      </c>
      <c r="B10" s="46" t="s">
        <v>397</v>
      </c>
    </row>
    <row r="11" spans="1:8" x14ac:dyDescent="0.3">
      <c r="A11" s="46" t="s">
        <v>127</v>
      </c>
      <c r="B11" s="46" t="s">
        <v>397</v>
      </c>
    </row>
    <row r="12" spans="1:8" x14ac:dyDescent="0.3">
      <c r="A12" s="46" t="s">
        <v>128</v>
      </c>
      <c r="B12" s="46" t="s">
        <v>131</v>
      </c>
    </row>
    <row r="13" spans="1:8" x14ac:dyDescent="0.3">
      <c r="A13" s="46" t="s">
        <v>383</v>
      </c>
      <c r="B13" s="46" t="s">
        <v>384</v>
      </c>
    </row>
    <row r="32" spans="1:5" x14ac:dyDescent="0.3">
      <c r="A32" s="53"/>
      <c r="B32" s="53"/>
      <c r="C32" s="53"/>
      <c r="D32" s="53"/>
      <c r="E32"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4" bestFit="1" customWidth="1"/>
    <col min="2" max="2" width="29.109375" style="44" bestFit="1" customWidth="1"/>
    <col min="3" max="3" width="28" style="44" bestFit="1" customWidth="1"/>
    <col min="4" max="4" width="26" style="44" customWidth="1"/>
    <col min="5" max="5" width="15.44140625" style="44" customWidth="1"/>
    <col min="6" max="6" width="49.33203125" style="44" customWidth="1"/>
    <col min="7" max="16384" width="8.88671875" style="44"/>
  </cols>
  <sheetData>
    <row r="1" spans="1:6" ht="37.799999999999997" customHeight="1" x14ac:dyDescent="0.4">
      <c r="A1" s="47" t="s">
        <v>184</v>
      </c>
    </row>
    <row r="2" spans="1:6" ht="43.2" x14ac:dyDescent="0.3">
      <c r="A2" s="44" t="s">
        <v>185</v>
      </c>
      <c r="B2" s="48" t="str">
        <f>"("&amp;C2&amp;")"</f>
        <v>(Acipenser  oxyrinchus oxyrinchus)</v>
      </c>
      <c r="C2" s="44" t="s">
        <v>187</v>
      </c>
      <c r="D2" s="48" t="str">
        <f>A2&amp;CHAR(10)&amp;B2</f>
        <v>Atlantic sturgeon
(Acipenser  oxyrinchus oxyrinchus)</v>
      </c>
      <c r="E2" s="44" t="s">
        <v>8</v>
      </c>
    </row>
    <row r="3" spans="1:6" ht="288" x14ac:dyDescent="0.3">
      <c r="A3" s="49" t="s">
        <v>81</v>
      </c>
      <c r="B3" s="48" t="str">
        <f>"("&amp;C3&amp;")"</f>
        <v>(Acipenser brevirostrum)</v>
      </c>
      <c r="C3" s="50" t="s">
        <v>82</v>
      </c>
      <c r="D3" s="48" t="str">
        <f>A3&amp;CHAR(10)&amp;B3</f>
        <v>Shortnose sturgeon
(Acipenser brevirostrum)</v>
      </c>
      <c r="E3" s="49" t="s">
        <v>8</v>
      </c>
      <c r="F3" s="51" t="s">
        <v>114</v>
      </c>
    </row>
    <row r="4" spans="1:6" x14ac:dyDescent="0.3">
      <c r="A4" s="44" t="s">
        <v>382</v>
      </c>
    </row>
    <row r="33" spans="1:5" x14ac:dyDescent="0.3">
      <c r="A33" s="53"/>
      <c r="B33" s="53"/>
      <c r="C33" s="53"/>
      <c r="D33" s="53"/>
      <c r="E33"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0" t="s">
        <v>390</v>
      </c>
      <c r="C1" s="60"/>
    </row>
    <row r="2" spans="1:10" x14ac:dyDescent="0.3">
      <c r="A2">
        <v>1</v>
      </c>
      <c r="B2" s="87" t="s">
        <v>387</v>
      </c>
      <c r="C2" s="87"/>
      <c r="D2" s="87"/>
      <c r="E2" s="87"/>
      <c r="F2" s="87"/>
      <c r="G2" s="87"/>
      <c r="H2" s="87"/>
      <c r="I2" s="87"/>
      <c r="J2" s="87"/>
    </row>
    <row r="3" spans="1:10" x14ac:dyDescent="0.3">
      <c r="A3">
        <v>2</v>
      </c>
      <c r="B3" s="87" t="s">
        <v>386</v>
      </c>
      <c r="C3" s="87"/>
      <c r="D3" s="87"/>
      <c r="E3" s="87"/>
      <c r="F3" s="87"/>
      <c r="G3" s="87"/>
      <c r="H3" s="87"/>
      <c r="I3" s="87"/>
      <c r="J3" s="87"/>
    </row>
    <row r="4" spans="1:10" x14ac:dyDescent="0.3">
      <c r="A4">
        <v>3</v>
      </c>
      <c r="B4" s="87" t="s">
        <v>391</v>
      </c>
      <c r="C4" s="87"/>
      <c r="D4" s="87"/>
      <c r="E4" s="87"/>
      <c r="F4" s="87"/>
      <c r="G4" s="87"/>
      <c r="H4" s="87"/>
      <c r="I4" s="87"/>
      <c r="J4" s="87"/>
    </row>
    <row r="5" spans="1:10" x14ac:dyDescent="0.3">
      <c r="A5">
        <v>4</v>
      </c>
      <c r="B5" s="87" t="s">
        <v>388</v>
      </c>
      <c r="C5" s="87"/>
      <c r="D5" s="87"/>
      <c r="E5" s="87"/>
      <c r="F5" s="87"/>
      <c r="G5" s="87"/>
      <c r="H5" s="87"/>
      <c r="I5" s="87"/>
      <c r="J5" s="87"/>
    </row>
    <row r="8" spans="1:10" x14ac:dyDescent="0.3">
      <c r="B8" s="60" t="s">
        <v>389</v>
      </c>
      <c r="C8" s="60"/>
    </row>
    <row r="9" spans="1:10" ht="14.4" customHeight="1" x14ac:dyDescent="0.3">
      <c r="A9">
        <v>1</v>
      </c>
      <c r="B9" s="88" t="s">
        <v>392</v>
      </c>
      <c r="C9" s="88"/>
      <c r="D9" s="88"/>
      <c r="E9" s="88"/>
      <c r="F9" s="88"/>
      <c r="G9" s="88"/>
      <c r="H9" s="88"/>
      <c r="I9" s="88"/>
      <c r="J9" s="88"/>
    </row>
    <row r="10" spans="1:10" x14ac:dyDescent="0.3">
      <c r="B10" s="88"/>
      <c r="C10" s="88"/>
      <c r="D10" s="88"/>
      <c r="E10" s="88"/>
      <c r="F10" s="88"/>
      <c r="G10" s="88"/>
      <c r="H10" s="88"/>
      <c r="I10" s="88"/>
      <c r="J10" s="88"/>
    </row>
    <row r="11" spans="1:10" x14ac:dyDescent="0.3">
      <c r="B11" s="88"/>
      <c r="C11" s="88"/>
      <c r="D11" s="88"/>
      <c r="E11" s="88"/>
      <c r="F11" s="88"/>
      <c r="G11" s="88"/>
      <c r="H11" s="88"/>
      <c r="I11" s="88"/>
      <c r="J11" s="88"/>
    </row>
    <row r="12" spans="1:10" x14ac:dyDescent="0.3">
      <c r="B12" s="88"/>
      <c r="C12" s="88"/>
      <c r="D12" s="88"/>
      <c r="E12" s="88"/>
      <c r="F12" s="88"/>
      <c r="G12" s="88"/>
      <c r="H12" s="88"/>
      <c r="I12" s="88"/>
      <c r="J12" s="88"/>
    </row>
    <row r="13" spans="1:10" x14ac:dyDescent="0.3">
      <c r="B13" s="88"/>
      <c r="C13" s="88"/>
      <c r="D13" s="88"/>
      <c r="E13" s="88"/>
      <c r="F13" s="88"/>
      <c r="G13" s="88"/>
      <c r="H13" s="88"/>
      <c r="I13" s="88"/>
      <c r="J13" s="88"/>
    </row>
    <row r="14" spans="1:10" x14ac:dyDescent="0.3">
      <c r="B14" s="88"/>
      <c r="C14" s="88"/>
      <c r="D14" s="88"/>
      <c r="E14" s="88"/>
      <c r="F14" s="88"/>
      <c r="G14" s="88"/>
      <c r="H14" s="88"/>
      <c r="I14" s="88"/>
      <c r="J14" s="88"/>
    </row>
    <row r="15" spans="1:10" x14ac:dyDescent="0.3">
      <c r="B15" s="59"/>
      <c r="C15" s="59"/>
      <c r="D15" s="59"/>
      <c r="E15" s="59"/>
      <c r="F15" s="59"/>
      <c r="G15" s="59"/>
      <c r="H15" s="59"/>
      <c r="I15" s="59"/>
      <c r="J15" s="59"/>
    </row>
    <row r="16" spans="1:10" x14ac:dyDescent="0.3">
      <c r="B16" s="59"/>
      <c r="C16" s="59"/>
      <c r="D16" s="59"/>
      <c r="E16" s="59"/>
      <c r="F16" s="59"/>
      <c r="G16" s="59"/>
      <c r="H16" s="59"/>
      <c r="I16" s="59"/>
      <c r="J16" s="59"/>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AGM</cp:lastModifiedBy>
  <cp:lastPrinted>2014-09-29T18:46:30Z</cp:lastPrinted>
  <dcterms:created xsi:type="dcterms:W3CDTF">2012-02-14T13:17:51Z</dcterms:created>
  <dcterms:modified xsi:type="dcterms:W3CDTF">2017-02-09T16:01:00Z</dcterms:modified>
</cp:coreProperties>
</file>